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0" windowWidth="20730" windowHeight="10890" activeTab="1"/>
  </bookViews>
  <sheets>
    <sheet name="65" sheetId="2" r:id="rId1"/>
    <sheet name="รายการคำนวณ" sheetId="3" r:id="rId2"/>
    <sheet name="แอร์หอพัก" sheetId="5" r:id="rId3"/>
    <sheet name="แอร์ส่วนกลาง" sheetId="6" r:id="rId4"/>
  </sheets>
  <calcPr calcId="145621"/>
</workbook>
</file>

<file path=xl/calcChain.xml><?xml version="1.0" encoding="utf-8"?>
<calcChain xmlns="http://schemas.openxmlformats.org/spreadsheetml/2006/main">
  <c r="J6" i="2" l="1"/>
  <c r="E6" i="2"/>
  <c r="L6" i="2" s="1"/>
  <c r="D6" i="2"/>
  <c r="C6" i="2"/>
  <c r="Q5" i="3"/>
  <c r="Q6" i="3"/>
  <c r="L5" i="3"/>
  <c r="J5" i="3"/>
  <c r="I5" i="3"/>
  <c r="N5" i="3" s="1"/>
  <c r="H5" i="3"/>
  <c r="C5" i="3"/>
  <c r="C6" i="3"/>
  <c r="B6" i="2"/>
  <c r="C127" i="6"/>
  <c r="C16" i="5"/>
  <c r="D127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2" i="6"/>
  <c r="C3" i="5"/>
  <c r="D4" i="5"/>
  <c r="D5" i="5"/>
  <c r="D6" i="5"/>
  <c r="D7" i="5"/>
  <c r="D8" i="5"/>
  <c r="D9" i="5"/>
  <c r="D10" i="5"/>
  <c r="D11" i="5"/>
  <c r="D12" i="5"/>
  <c r="D13" i="5"/>
  <c r="D14" i="5"/>
  <c r="D15" i="5"/>
  <c r="D3" i="5"/>
  <c r="D16" i="5" s="1"/>
  <c r="P5" i="3" l="1"/>
  <c r="O5" i="3"/>
  <c r="J6" i="3" l="1"/>
  <c r="F6" i="3"/>
  <c r="I6" i="3" l="1"/>
  <c r="H6" i="3"/>
  <c r="L6" i="3"/>
  <c r="C7" i="2" l="1"/>
  <c r="N6" i="3"/>
  <c r="P6" i="3" s="1"/>
  <c r="J7" i="2" s="1"/>
  <c r="O6" i="3" l="1"/>
  <c r="E7" i="2" s="1"/>
  <c r="D7" i="2" l="1"/>
  <c r="B7" i="2" l="1"/>
  <c r="L7" i="2"/>
</calcChain>
</file>

<file path=xl/sharedStrings.xml><?xml version="1.0" encoding="utf-8"?>
<sst xmlns="http://schemas.openxmlformats.org/spreadsheetml/2006/main" count="72" uniqueCount="52">
  <si>
    <t>ลำดับที่</t>
  </si>
  <si>
    <t>มาตรการ</t>
  </si>
  <si>
    <t>ไฟฟ้า</t>
  </si>
  <si>
    <t>กิโลวัตต์</t>
  </si>
  <si>
    <t>กิโลวัตต์-ชั่วโมง/ปี</t>
  </si>
  <si>
    <t>บาท/ปี</t>
  </si>
  <si>
    <t>ชนิด</t>
  </si>
  <si>
    <t>ปริมาณ (หน่วย/ปี)</t>
  </si>
  <si>
    <t>หน่วยเชื้อเพลิง</t>
  </si>
  <si>
    <t>ร้อยละผลประหยัด</t>
  </si>
  <si>
    <t>เงินลงทุน (บาท)</t>
  </si>
  <si>
    <t>ระยะเวลาคืนทุน (ปี)</t>
  </si>
  <si>
    <t>เชื้อเพลิง</t>
  </si>
  <si>
    <t>เป้าหมายการประหยัด</t>
  </si>
  <si>
    <t>ด้านไฟฟ้า</t>
  </si>
  <si>
    <t>พิกัด</t>
  </si>
  <si>
    <t>ก่อนดำเนินการ</t>
  </si>
  <si>
    <t>วันทำงาน/ปี</t>
  </si>
  <si>
    <t>ชั่วโมงใช้งาน/วัน</t>
  </si>
  <si>
    <t>พลังงานรวม/ปี</t>
  </si>
  <si>
    <t>หลังดำเนินการ</t>
  </si>
  <si>
    <t>(kWh)</t>
  </si>
  <si>
    <t>(ชั่วโมง)</t>
  </si>
  <si>
    <t>(วัน)</t>
  </si>
  <si>
    <t>(%)</t>
  </si>
  <si>
    <t>จำนวน</t>
  </si>
  <si>
    <t>(หน่วย)</t>
  </si>
  <si>
    <t>คิดเป็นเงิน</t>
  </si>
  <si>
    <t>(บาท)</t>
  </si>
  <si>
    <t>ร้อยละ</t>
  </si>
  <si>
    <t>ผลประหยัด/ปี</t>
  </si>
  <si>
    <t>พลังงาน</t>
  </si>
  <si>
    <t>หมายเหตุ</t>
  </si>
  <si>
    <t>รายละเอียดมาตรการ</t>
  </si>
  <si>
    <t>บาท</t>
  </si>
  <si>
    <t xml:space="preserve">1. คิดค่าไฟฟ้าหน่วยละ </t>
  </si>
  <si>
    <t>วัน</t>
  </si>
  <si>
    <t xml:space="preserve">2. วันทำงานคิดเดือนละ </t>
  </si>
  <si>
    <t>บำรุงรักษาเครื่องปรับอากาศกลุ่มอาคารหอพักนิสิต</t>
  </si>
  <si>
    <t>loadfactor</t>
  </si>
  <si>
    <t>3. คิดการทำงานโดยประเมินจาก load factor ลดลง 5%</t>
  </si>
  <si>
    <t>kW</t>
  </si>
  <si>
    <t>btu to kW</t>
  </si>
  <si>
    <t>btu</t>
  </si>
  <si>
    <t>บำรุงรักษาเครื่องปรับอากาศอาคารส่วนกลาง</t>
  </si>
  <si>
    <t>รายการคำนวณมาตรการประหยัดพลังงาน มหาวิทยาลัยเกษตรศาสตร์ วิทยาเขตศรีราชา ปีงบประมาณ พ.ศ.2565</t>
  </si>
  <si>
    <t>มาตรการอนุรักษ์พลังงานมหาวิทยาลัยเกษตรศาสตร์ วิทยาเขตศรีราชา ประจำปีงบประมาณ 2565</t>
  </si>
  <si>
    <t>1.ทำความสะอาดเพื่อบำรุงรักษาเครื่องปรับอากาศ โดยประเมิน ชม.การทำงานของเครื่องจากผลของมาตรการ ทำให้ load factor ลดลง 5%</t>
  </si>
  <si>
    <t>2.ในการปฏิบัติงานจริง มีการตรวจวัดจริง โดยสุ่มตรวจวัด 20% ของเครื่องปรับอากาศอาคารส่วนกลาง</t>
  </si>
  <si>
    <t>เม.ย.-มิ.ย.65</t>
  </si>
  <si>
    <t>มิ.ย.-ก.ย.65</t>
  </si>
  <si>
    <t>ช่วงเวลาดำเนินการ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</si>
</sst>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u/>
      <sz val="14"/>
      <color theme="1"/>
      <name val="Angsana New"/>
      <family val="1"/>
    </font>
    <font>
      <sz val="14"/>
      <color rgb="FFFF0000"/>
      <name val="Angsana New"/>
      <family val="1"/>
    </font>
    <font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sz val="16"/>
      <name val="Angsana New"/>
      <family val="1"/>
    </font>
    <font>
      <b/>
      <u val="singleAccounting"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0" applyFont="1"/>
    <xf numFmtId="43" fontId="4" fillId="0" borderId="0" xfId="0" applyNumberFormat="1" applyFont="1"/>
    <xf numFmtId="43" fontId="2" fillId="0" borderId="0" xfId="0" applyNumberFormat="1" applyFont="1"/>
    <xf numFmtId="43" fontId="4" fillId="0" borderId="1" xfId="1" applyFont="1" applyBorder="1" applyAlignment="1">
      <alignment horizontal="right" vertical="center"/>
    </xf>
    <xf numFmtId="0" fontId="2" fillId="2" borderId="0" xfId="0" applyFont="1" applyFill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  <xf numFmtId="0" fontId="8" fillId="0" borderId="0" xfId="0" applyFont="1" applyBorder="1"/>
    <xf numFmtId="187" fontId="8" fillId="0" borderId="0" xfId="1" applyNumberFormat="1" applyFont="1"/>
    <xf numFmtId="0" fontId="9" fillId="0" borderId="0" xfId="0" applyFont="1"/>
    <xf numFmtId="43" fontId="9" fillId="0" borderId="0" xfId="1" applyFont="1"/>
    <xf numFmtId="43" fontId="8" fillId="0" borderId="0" xfId="1" applyFont="1" applyBorder="1"/>
    <xf numFmtId="187" fontId="10" fillId="3" borderId="0" xfId="1" applyNumberFormat="1" applyFont="1" applyFill="1" applyBorder="1"/>
    <xf numFmtId="187" fontId="10" fillId="3" borderId="1" xfId="1" applyNumberFormat="1" applyFont="1" applyFill="1" applyBorder="1"/>
    <xf numFmtId="187" fontId="10" fillId="0" borderId="1" xfId="1" applyNumberFormat="1" applyFont="1" applyFill="1" applyBorder="1"/>
    <xf numFmtId="187" fontId="10" fillId="4" borderId="1" xfId="1" applyNumberFormat="1" applyFont="1" applyFill="1" applyBorder="1"/>
    <xf numFmtId="187" fontId="10" fillId="4" borderId="5" xfId="1" applyNumberFormat="1" applyFont="1" applyFill="1" applyBorder="1"/>
    <xf numFmtId="187" fontId="10" fillId="0" borderId="5" xfId="1" applyNumberFormat="1" applyFont="1" applyFill="1" applyBorder="1"/>
    <xf numFmtId="43" fontId="0" fillId="0" borderId="0" xfId="1" applyFont="1"/>
    <xf numFmtId="43" fontId="11" fillId="0" borderId="0" xfId="0" applyNumberFormat="1" applyFont="1"/>
    <xf numFmtId="0" fontId="1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3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43" fontId="2" fillId="0" borderId="1" xfId="1" applyFont="1" applyBorder="1" applyAlignment="1">
      <alignment horizontal="righ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B10" sqref="B10:L10"/>
    </sheetView>
  </sheetViews>
  <sheetFormatPr defaultRowHeight="21" x14ac:dyDescent="0.45"/>
  <cols>
    <col min="1" max="1" width="6.875" style="7" customWidth="1"/>
    <col min="2" max="2" width="20.375" style="7" customWidth="1"/>
    <col min="3" max="3" width="9" style="7"/>
    <col min="4" max="4" width="14.125" style="7" customWidth="1"/>
    <col min="5" max="5" width="11.375" style="7" bestFit="1" customWidth="1"/>
    <col min="6" max="6" width="8.125" style="7" customWidth="1"/>
    <col min="7" max="7" width="9" style="7"/>
    <col min="8" max="8" width="8.625" style="7" customWidth="1"/>
    <col min="9" max="9" width="7.875" style="7" customWidth="1"/>
    <col min="10" max="10" width="8.5" style="7" customWidth="1"/>
    <col min="11" max="11" width="9.5" style="7" bestFit="1" customWidth="1"/>
    <col min="12" max="12" width="10.25" style="7" customWidth="1"/>
    <col min="13" max="16384" width="9" style="7"/>
  </cols>
  <sheetData>
    <row r="1" spans="1:14" x14ac:dyDescent="0.45">
      <c r="A1" s="49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4" ht="23.25" customHeight="1" x14ac:dyDescent="0.45">
      <c r="A2" s="45" t="s">
        <v>0</v>
      </c>
      <c r="B2" s="45" t="s">
        <v>1</v>
      </c>
      <c r="C2" s="45" t="s">
        <v>13</v>
      </c>
      <c r="D2" s="45"/>
      <c r="E2" s="45"/>
      <c r="F2" s="45"/>
      <c r="G2" s="45"/>
      <c r="H2" s="45"/>
      <c r="I2" s="45"/>
      <c r="J2" s="45" t="s">
        <v>9</v>
      </c>
      <c r="K2" s="45" t="s">
        <v>10</v>
      </c>
      <c r="L2" s="45" t="s">
        <v>11</v>
      </c>
      <c r="M2" s="45" t="s">
        <v>51</v>
      </c>
    </row>
    <row r="3" spans="1:14" ht="23.25" customHeight="1" x14ac:dyDescent="0.45">
      <c r="A3" s="45"/>
      <c r="B3" s="45"/>
      <c r="C3" s="45" t="s">
        <v>2</v>
      </c>
      <c r="D3" s="45"/>
      <c r="E3" s="45"/>
      <c r="F3" s="45" t="s">
        <v>12</v>
      </c>
      <c r="G3" s="45"/>
      <c r="H3" s="45"/>
      <c r="I3" s="45"/>
      <c r="J3" s="45"/>
      <c r="K3" s="45"/>
      <c r="L3" s="45"/>
      <c r="M3" s="45"/>
    </row>
    <row r="4" spans="1:14" ht="42" x14ac:dyDescent="0.45">
      <c r="A4" s="45"/>
      <c r="B4" s="45"/>
      <c r="C4" s="17" t="s">
        <v>3</v>
      </c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5</v>
      </c>
      <c r="J4" s="45"/>
      <c r="K4" s="45"/>
      <c r="L4" s="45"/>
      <c r="M4" s="45"/>
    </row>
    <row r="5" spans="1:14" ht="21" customHeight="1" x14ac:dyDescent="0.45">
      <c r="A5" s="46" t="s">
        <v>14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ht="42" x14ac:dyDescent="0.45">
      <c r="A6" s="40">
        <v>1</v>
      </c>
      <c r="B6" s="40" t="str">
        <f>รายการคำนวณ!B5</f>
        <v>บำรุงรักษาเครื่องปรับอากาศอาคารส่วนกลาง</v>
      </c>
      <c r="C6" s="41">
        <f>-รายการคำนวณ!I5</f>
        <v>-1166.98</v>
      </c>
      <c r="D6" s="13">
        <f>รายการคำนวณ!O5</f>
        <v>-112034.1332140814</v>
      </c>
      <c r="E6" s="41">
        <f>รายการคำนวณ!Q5</f>
        <v>-495190.8688062398</v>
      </c>
      <c r="F6" s="13">
        <v>0</v>
      </c>
      <c r="G6" s="13">
        <v>0</v>
      </c>
      <c r="H6" s="13">
        <v>0</v>
      </c>
      <c r="I6" s="13">
        <v>0</v>
      </c>
      <c r="J6" s="42">
        <f>รายการคำนวณ!P5</f>
        <v>-5.56</v>
      </c>
      <c r="K6" s="43">
        <v>143594</v>
      </c>
      <c r="L6" s="13">
        <f t="shared" ref="L6" si="0">K6/(I6+E6)</f>
        <v>-0.28997707559948166</v>
      </c>
      <c r="M6" s="44" t="s">
        <v>49</v>
      </c>
      <c r="N6" s="11"/>
    </row>
    <row r="7" spans="1:14" ht="42" x14ac:dyDescent="0.45">
      <c r="A7" s="39">
        <v>2</v>
      </c>
      <c r="B7" s="40" t="str">
        <f>รายการคำนวณ!B6</f>
        <v>บำรุงรักษาเครื่องปรับอากาศกลุ่มอาคารหอพักนิสิต</v>
      </c>
      <c r="C7" s="41">
        <f>-รายการคำนวณ!I6</f>
        <v>-5020.8900000000003</v>
      </c>
      <c r="D7" s="13">
        <f>รายการคำนวณ!O6</f>
        <v>-482009.53881599754</v>
      </c>
      <c r="E7" s="41">
        <f>รายการคำนวณ!Q6</f>
        <v>-2130482.1615667092</v>
      </c>
      <c r="F7" s="13">
        <v>0</v>
      </c>
      <c r="G7" s="13">
        <v>0</v>
      </c>
      <c r="H7" s="13">
        <v>0</v>
      </c>
      <c r="I7" s="13">
        <v>0</v>
      </c>
      <c r="J7" s="42">
        <f>รายการคำนวณ!P6</f>
        <v>-5.56</v>
      </c>
      <c r="K7" s="43">
        <v>363243.6</v>
      </c>
      <c r="L7" s="13">
        <f t="shared" ref="L7" si="1">K7/(I7+E7)</f>
        <v>-0.17049830622983425</v>
      </c>
      <c r="M7" s="6" t="s">
        <v>50</v>
      </c>
    </row>
    <row r="8" spans="1:14" x14ac:dyDescent="0.45">
      <c r="E8" s="11"/>
    </row>
    <row r="9" spans="1:14" x14ac:dyDescent="0.45">
      <c r="B9" s="9" t="s">
        <v>33</v>
      </c>
    </row>
    <row r="10" spans="1:14" ht="42" customHeight="1" x14ac:dyDescent="0.45">
      <c r="B10" s="48" t="s">
        <v>47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 x14ac:dyDescent="0.45">
      <c r="B11" s="7" t="s">
        <v>48</v>
      </c>
    </row>
    <row r="12" spans="1:14" x14ac:dyDescent="0.4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4" x14ac:dyDescent="0.4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22" spans="1:14" x14ac:dyDescent="0.4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</sheetData>
  <mergeCells count="13">
    <mergeCell ref="M2:M4"/>
    <mergeCell ref="A5:M5"/>
    <mergeCell ref="B13:L13"/>
    <mergeCell ref="B10:L10"/>
    <mergeCell ref="A1:L1"/>
    <mergeCell ref="A2:A4"/>
    <mergeCell ref="B2:B4"/>
    <mergeCell ref="C2:I2"/>
    <mergeCell ref="J2:J4"/>
    <mergeCell ref="K2:K4"/>
    <mergeCell ref="L2:L4"/>
    <mergeCell ref="C3:E3"/>
    <mergeCell ref="F3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G10" sqref="G10"/>
    </sheetView>
  </sheetViews>
  <sheetFormatPr defaultRowHeight="18" x14ac:dyDescent="0.4"/>
  <cols>
    <col min="1" max="1" width="4.875" style="1" bestFit="1" customWidth="1"/>
    <col min="2" max="2" width="18.875" style="1" customWidth="1"/>
    <col min="3" max="3" width="7" style="1" customWidth="1"/>
    <col min="4" max="4" width="5.125" style="1" bestFit="1" customWidth="1"/>
    <col min="5" max="5" width="9.75" style="1" bestFit="1" customWidth="1"/>
    <col min="6" max="6" width="7.375" style="1" bestFit="1" customWidth="1"/>
    <col min="7" max="7" width="7.375" style="1" customWidth="1"/>
    <col min="8" max="8" width="10" style="2" bestFit="1" customWidth="1"/>
    <col min="9" max="9" width="7" style="1" customWidth="1"/>
    <col min="10" max="10" width="5.125" style="1" customWidth="1"/>
    <col min="11" max="11" width="9.75" style="1" bestFit="1" customWidth="1"/>
    <col min="12" max="12" width="7.375" style="1" bestFit="1" customWidth="1"/>
    <col min="13" max="13" width="7.375" style="1" customWidth="1"/>
    <col min="14" max="14" width="10" style="2" customWidth="1"/>
    <col min="15" max="15" width="9.25" style="2" customWidth="1"/>
    <col min="16" max="16" width="4.625" style="1" bestFit="1" customWidth="1"/>
    <col min="17" max="17" width="9.875" style="2" customWidth="1"/>
    <col min="18" max="16384" width="9" style="1"/>
  </cols>
  <sheetData>
    <row r="1" spans="1:17" x14ac:dyDescent="0.4">
      <c r="A1" s="50" t="s">
        <v>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4">
      <c r="A2" s="51" t="s">
        <v>0</v>
      </c>
      <c r="B2" s="51" t="s">
        <v>1</v>
      </c>
      <c r="C2" s="51" t="s">
        <v>16</v>
      </c>
      <c r="D2" s="51"/>
      <c r="E2" s="51"/>
      <c r="F2" s="51"/>
      <c r="G2" s="51"/>
      <c r="H2" s="51"/>
      <c r="I2" s="51" t="s">
        <v>20</v>
      </c>
      <c r="J2" s="51"/>
      <c r="K2" s="51"/>
      <c r="L2" s="51"/>
      <c r="M2" s="51"/>
      <c r="N2" s="51"/>
      <c r="O2" s="52" t="s">
        <v>30</v>
      </c>
      <c r="P2" s="53"/>
      <c r="Q2" s="54"/>
    </row>
    <row r="3" spans="1:17" x14ac:dyDescent="0.4">
      <c r="A3" s="51"/>
      <c r="B3" s="51"/>
      <c r="C3" s="5" t="s">
        <v>15</v>
      </c>
      <c r="D3" s="5" t="s">
        <v>25</v>
      </c>
      <c r="E3" s="5" t="s">
        <v>18</v>
      </c>
      <c r="F3" s="5" t="s">
        <v>17</v>
      </c>
      <c r="G3" s="16" t="s">
        <v>39</v>
      </c>
      <c r="H3" s="4" t="s">
        <v>19</v>
      </c>
      <c r="I3" s="5" t="s">
        <v>15</v>
      </c>
      <c r="J3" s="5" t="s">
        <v>25</v>
      </c>
      <c r="K3" s="5" t="s">
        <v>18</v>
      </c>
      <c r="L3" s="5" t="s">
        <v>17</v>
      </c>
      <c r="M3" s="16" t="s">
        <v>39</v>
      </c>
      <c r="N3" s="4" t="s">
        <v>19</v>
      </c>
      <c r="O3" s="4" t="s">
        <v>31</v>
      </c>
      <c r="P3" s="5" t="s">
        <v>29</v>
      </c>
      <c r="Q3" s="4" t="s">
        <v>27</v>
      </c>
    </row>
    <row r="4" spans="1:17" x14ac:dyDescent="0.4">
      <c r="A4" s="51"/>
      <c r="B4" s="51"/>
      <c r="C4" s="5" t="s">
        <v>21</v>
      </c>
      <c r="D4" s="5" t="s">
        <v>26</v>
      </c>
      <c r="E4" s="5" t="s">
        <v>22</v>
      </c>
      <c r="F4" s="5" t="s">
        <v>23</v>
      </c>
      <c r="G4" s="16"/>
      <c r="H4" s="4" t="s">
        <v>21</v>
      </c>
      <c r="I4" s="5" t="s">
        <v>21</v>
      </c>
      <c r="J4" s="5" t="s">
        <v>26</v>
      </c>
      <c r="K4" s="5" t="s">
        <v>22</v>
      </c>
      <c r="L4" s="5" t="s">
        <v>23</v>
      </c>
      <c r="M4" s="16"/>
      <c r="N4" s="4" t="s">
        <v>21</v>
      </c>
      <c r="O4" s="4" t="s">
        <v>21</v>
      </c>
      <c r="P4" s="5" t="s">
        <v>24</v>
      </c>
      <c r="Q4" s="4" t="s">
        <v>28</v>
      </c>
    </row>
    <row r="5" spans="1:17" ht="36" x14ac:dyDescent="0.4">
      <c r="A5" s="35">
        <v>1</v>
      </c>
      <c r="B5" s="34" t="s">
        <v>44</v>
      </c>
      <c r="C5" s="36">
        <f>แอร์ส่วนกลาง!D127</f>
        <v>1166.9823456100009</v>
      </c>
      <c r="D5" s="37">
        <v>1</v>
      </c>
      <c r="E5" s="37">
        <v>8</v>
      </c>
      <c r="F5" s="37">
        <v>240</v>
      </c>
      <c r="G5" s="37">
        <v>0.9</v>
      </c>
      <c r="H5" s="38">
        <f>C5*D5*E5*F5*G5</f>
        <v>2016545.4932140815</v>
      </c>
      <c r="I5" s="38">
        <f>ROUND(C5*1,2)</f>
        <v>1166.98</v>
      </c>
      <c r="J5" s="37">
        <f>D5</f>
        <v>1</v>
      </c>
      <c r="K5" s="37">
        <v>8</v>
      </c>
      <c r="L5" s="37">
        <f t="shared" ref="L5" si="0">F5</f>
        <v>240</v>
      </c>
      <c r="M5" s="37">
        <v>0.85</v>
      </c>
      <c r="N5" s="38">
        <f>I5*J5*K5*L5*M5</f>
        <v>1904511.36</v>
      </c>
      <c r="O5" s="38">
        <f>N5-H5</f>
        <v>-112034.1332140814</v>
      </c>
      <c r="P5" s="37">
        <f>ROUND(((N5/H5)-1)*100,2)</f>
        <v>-5.56</v>
      </c>
      <c r="Q5" s="38">
        <f>O5*$C$9</f>
        <v>-495190.8688062398</v>
      </c>
    </row>
    <row r="6" spans="1:17" ht="36" x14ac:dyDescent="0.4">
      <c r="A6" s="35">
        <v>2</v>
      </c>
      <c r="B6" s="34" t="s">
        <v>38</v>
      </c>
      <c r="C6" s="36">
        <f>แอร์หอพัก!D16</f>
        <v>5020.8923719999993</v>
      </c>
      <c r="D6" s="37">
        <v>1</v>
      </c>
      <c r="E6" s="37">
        <v>8</v>
      </c>
      <c r="F6" s="37">
        <f>30*8</f>
        <v>240</v>
      </c>
      <c r="G6" s="37">
        <v>0.9</v>
      </c>
      <c r="H6" s="38">
        <f>C6*D6*E6*F6*G6</f>
        <v>8676102.018815998</v>
      </c>
      <c r="I6" s="38">
        <f>ROUND(C6*1,2)</f>
        <v>5020.8900000000003</v>
      </c>
      <c r="J6" s="37">
        <f>D6</f>
        <v>1</v>
      </c>
      <c r="K6" s="37">
        <v>8</v>
      </c>
      <c r="L6" s="37">
        <f t="shared" ref="L6" si="1">F6</f>
        <v>240</v>
      </c>
      <c r="M6" s="37">
        <v>0.85</v>
      </c>
      <c r="N6" s="38">
        <f>I6*J6*K6*L6*M6</f>
        <v>8194092.4800000004</v>
      </c>
      <c r="O6" s="38">
        <f>N6-H6</f>
        <v>-482009.53881599754</v>
      </c>
      <c r="P6" s="37">
        <f>ROUND(((N6/H6)-1)*100,2)</f>
        <v>-5.56</v>
      </c>
      <c r="Q6" s="38">
        <f>O6*$C$9</f>
        <v>-2130482.1615667092</v>
      </c>
    </row>
    <row r="8" spans="1:17" x14ac:dyDescent="0.4">
      <c r="B8" s="10" t="s">
        <v>32</v>
      </c>
    </row>
    <row r="9" spans="1:17" x14ac:dyDescent="0.4">
      <c r="B9" s="1" t="s">
        <v>35</v>
      </c>
      <c r="C9" s="14">
        <v>4.42</v>
      </c>
      <c r="D9" s="1" t="s">
        <v>34</v>
      </c>
      <c r="E9" s="12"/>
      <c r="H9" s="3"/>
    </row>
    <row r="10" spans="1:17" x14ac:dyDescent="0.4">
      <c r="B10" s="1" t="s">
        <v>37</v>
      </c>
      <c r="C10" s="1">
        <v>20</v>
      </c>
      <c r="D10" s="1" t="s">
        <v>36</v>
      </c>
    </row>
    <row r="11" spans="1:17" x14ac:dyDescent="0.4">
      <c r="B11" s="1" t="s">
        <v>40</v>
      </c>
    </row>
  </sheetData>
  <mergeCells count="6">
    <mergeCell ref="A1:Q1"/>
    <mergeCell ref="C2:H2"/>
    <mergeCell ref="I2:N2"/>
    <mergeCell ref="A2:A4"/>
    <mergeCell ref="B2:B4"/>
    <mergeCell ref="O2:Q2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opLeftCell="A4" workbookViewId="0">
      <selection activeCell="C16" sqref="C16"/>
    </sheetView>
  </sheetViews>
  <sheetFormatPr defaultRowHeight="23.25" x14ac:dyDescent="0.5"/>
  <cols>
    <col min="1" max="1" width="7" style="19" customWidth="1"/>
    <col min="2" max="2" width="16.75" style="19" customWidth="1"/>
    <col min="3" max="3" width="11.375" style="19" bestFit="1" customWidth="1"/>
    <col min="4" max="4" width="13.625" style="19" customWidth="1"/>
    <col min="5" max="16384" width="9" style="19"/>
  </cols>
  <sheetData>
    <row r="2" spans="1:4" x14ac:dyDescent="0.5">
      <c r="A2" s="20"/>
      <c r="B2" s="20" t="s">
        <v>15</v>
      </c>
      <c r="C2" s="20" t="s">
        <v>25</v>
      </c>
      <c r="D2" s="20" t="s">
        <v>41</v>
      </c>
    </row>
    <row r="3" spans="1:4" x14ac:dyDescent="0.5">
      <c r="A3" s="20"/>
      <c r="B3" s="21">
        <v>9000</v>
      </c>
      <c r="C3">
        <f>1</f>
        <v>1</v>
      </c>
      <c r="D3" s="24">
        <f>B3*$B$18*C3</f>
        <v>2.6376390000000001</v>
      </c>
    </row>
    <row r="4" spans="1:4" x14ac:dyDescent="0.5">
      <c r="A4" s="20"/>
      <c r="B4" s="21">
        <v>12000</v>
      </c>
      <c r="C4">
        <v>4</v>
      </c>
      <c r="D4" s="24">
        <f t="shared" ref="D4:D15" si="0">B4*$B$18*C4</f>
        <v>14.067408</v>
      </c>
    </row>
    <row r="5" spans="1:4" x14ac:dyDescent="0.5">
      <c r="A5" s="20"/>
      <c r="B5" s="21">
        <v>12000</v>
      </c>
      <c r="C5">
        <v>136</v>
      </c>
      <c r="D5" s="24">
        <f t="shared" si="0"/>
        <v>478.29187200000001</v>
      </c>
    </row>
    <row r="6" spans="1:4" x14ac:dyDescent="0.5">
      <c r="A6" s="20"/>
      <c r="B6" s="21">
        <v>13000</v>
      </c>
      <c r="C6">
        <v>10</v>
      </c>
      <c r="D6" s="24">
        <f t="shared" si="0"/>
        <v>38.099229999999999</v>
      </c>
    </row>
    <row r="7" spans="1:4" x14ac:dyDescent="0.5">
      <c r="A7" s="20"/>
      <c r="B7" s="21">
        <v>18000</v>
      </c>
      <c r="C7">
        <v>90</v>
      </c>
      <c r="D7" s="24">
        <f t="shared" si="0"/>
        <v>474.77502000000004</v>
      </c>
    </row>
    <row r="8" spans="1:4" x14ac:dyDescent="0.5">
      <c r="A8" s="20"/>
      <c r="B8" s="21">
        <v>18000</v>
      </c>
      <c r="C8">
        <v>5</v>
      </c>
      <c r="D8" s="24">
        <f t="shared" si="0"/>
        <v>26.376390000000001</v>
      </c>
    </row>
    <row r="9" spans="1:4" x14ac:dyDescent="0.5">
      <c r="A9" s="20"/>
      <c r="B9" s="21">
        <v>18000</v>
      </c>
      <c r="C9">
        <v>2</v>
      </c>
      <c r="D9" s="24">
        <f t="shared" si="0"/>
        <v>10.550556</v>
      </c>
    </row>
    <row r="10" spans="1:4" x14ac:dyDescent="0.5">
      <c r="A10" s="20"/>
      <c r="B10" s="21">
        <v>18000</v>
      </c>
      <c r="C10">
        <v>1</v>
      </c>
      <c r="D10" s="24">
        <f t="shared" si="0"/>
        <v>5.2752780000000001</v>
      </c>
    </row>
    <row r="11" spans="1:4" x14ac:dyDescent="0.5">
      <c r="A11" s="20"/>
      <c r="B11" s="21">
        <v>19000</v>
      </c>
      <c r="C11">
        <v>675</v>
      </c>
      <c r="D11" s="24">
        <f t="shared" si="0"/>
        <v>3758.6355750000002</v>
      </c>
    </row>
    <row r="12" spans="1:4" x14ac:dyDescent="0.5">
      <c r="A12" s="20"/>
      <c r="B12" s="21">
        <v>30000</v>
      </c>
      <c r="C12">
        <v>7</v>
      </c>
      <c r="D12" s="24">
        <f t="shared" si="0"/>
        <v>61.544910000000002</v>
      </c>
    </row>
    <row r="13" spans="1:4" x14ac:dyDescent="0.5">
      <c r="A13" s="20"/>
      <c r="B13" s="21">
        <v>30000</v>
      </c>
      <c r="C13" s="18">
        <v>1</v>
      </c>
      <c r="D13" s="24">
        <f t="shared" si="0"/>
        <v>8.7921300000000002</v>
      </c>
    </row>
    <row r="14" spans="1:4" x14ac:dyDescent="0.5">
      <c r="A14" s="20"/>
      <c r="B14" s="21">
        <v>36000</v>
      </c>
      <c r="C14" s="18">
        <v>7</v>
      </c>
      <c r="D14" s="24">
        <f t="shared" si="0"/>
        <v>73.853892000000002</v>
      </c>
    </row>
    <row r="15" spans="1:4" x14ac:dyDescent="0.5">
      <c r="A15" s="20"/>
      <c r="B15" s="21">
        <v>58000</v>
      </c>
      <c r="C15" s="18">
        <v>4</v>
      </c>
      <c r="D15" s="24">
        <f t="shared" si="0"/>
        <v>67.992472000000006</v>
      </c>
    </row>
    <row r="16" spans="1:4" x14ac:dyDescent="0.5">
      <c r="C16" s="22">
        <f>SUM(C3:C15)</f>
        <v>943</v>
      </c>
      <c r="D16" s="23">
        <f>SUM(D3:D15)</f>
        <v>5020.8923719999993</v>
      </c>
    </row>
    <row r="17" spans="2:2" x14ac:dyDescent="0.5">
      <c r="B17" t="s">
        <v>42</v>
      </c>
    </row>
    <row r="18" spans="2:2" x14ac:dyDescent="0.5">
      <c r="B18">
        <v>2.93071E-4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7"/>
  <sheetViews>
    <sheetView topLeftCell="A116" workbookViewId="0">
      <selection activeCell="C140" sqref="C140"/>
    </sheetView>
  </sheetViews>
  <sheetFormatPr defaultRowHeight="14.25" x14ac:dyDescent="0.2"/>
  <cols>
    <col min="4" max="4" width="14.625" customWidth="1"/>
    <col min="8" max="8" width="18.875" customWidth="1"/>
  </cols>
  <sheetData>
    <row r="1" spans="2:8" x14ac:dyDescent="0.2">
      <c r="B1" t="s">
        <v>43</v>
      </c>
      <c r="C1" t="s">
        <v>25</v>
      </c>
    </row>
    <row r="2" spans="2:8" ht="23.25" x14ac:dyDescent="0.5">
      <c r="B2" s="25">
        <v>9000</v>
      </c>
      <c r="C2">
        <v>1</v>
      </c>
      <c r="D2" s="31">
        <f>B2*$H$3*C2</f>
        <v>2.6376390000000001</v>
      </c>
      <c r="H2" t="s">
        <v>42</v>
      </c>
    </row>
    <row r="3" spans="2:8" ht="23.25" x14ac:dyDescent="0.5">
      <c r="B3" s="25">
        <v>9000</v>
      </c>
      <c r="C3">
        <v>1</v>
      </c>
      <c r="D3" s="31">
        <f t="shared" ref="D3:D66" si="0">B3*$H$3*C3</f>
        <v>2.6376390000000001</v>
      </c>
      <c r="H3">
        <v>2.93071E-4</v>
      </c>
    </row>
    <row r="4" spans="2:8" ht="23.25" x14ac:dyDescent="0.5">
      <c r="B4" s="25">
        <v>9000</v>
      </c>
      <c r="C4">
        <v>1</v>
      </c>
      <c r="D4" s="31">
        <f t="shared" si="0"/>
        <v>2.6376390000000001</v>
      </c>
    </row>
    <row r="5" spans="2:8" ht="23.25" x14ac:dyDescent="0.5">
      <c r="B5" s="25">
        <v>9000</v>
      </c>
      <c r="C5">
        <v>1</v>
      </c>
      <c r="D5" s="31">
        <f t="shared" si="0"/>
        <v>2.6376390000000001</v>
      </c>
    </row>
    <row r="6" spans="2:8" ht="23.25" x14ac:dyDescent="0.5">
      <c r="B6" s="26">
        <v>9000</v>
      </c>
      <c r="C6">
        <v>1</v>
      </c>
      <c r="D6" s="31">
        <f t="shared" si="0"/>
        <v>2.6376390000000001</v>
      </c>
    </row>
    <row r="7" spans="2:8" ht="23.25" x14ac:dyDescent="0.5">
      <c r="B7" s="26">
        <v>9000</v>
      </c>
      <c r="C7">
        <v>1</v>
      </c>
      <c r="D7" s="31">
        <f t="shared" si="0"/>
        <v>2.6376390000000001</v>
      </c>
    </row>
    <row r="8" spans="2:8" ht="23.25" x14ac:dyDescent="0.5">
      <c r="B8" s="26">
        <v>9000</v>
      </c>
      <c r="C8">
        <v>1</v>
      </c>
      <c r="D8" s="31">
        <f t="shared" si="0"/>
        <v>2.6376390000000001</v>
      </c>
    </row>
    <row r="9" spans="2:8" ht="23.25" x14ac:dyDescent="0.5">
      <c r="B9" s="26">
        <v>9000</v>
      </c>
      <c r="C9">
        <v>1</v>
      </c>
      <c r="D9" s="31">
        <f t="shared" si="0"/>
        <v>2.6376390000000001</v>
      </c>
    </row>
    <row r="10" spans="2:8" ht="23.25" x14ac:dyDescent="0.5">
      <c r="B10" s="26">
        <v>9000</v>
      </c>
      <c r="C10">
        <v>1</v>
      </c>
      <c r="D10" s="31">
        <f t="shared" si="0"/>
        <v>2.6376390000000001</v>
      </c>
    </row>
    <row r="11" spans="2:8" ht="23.25" x14ac:dyDescent="0.5">
      <c r="B11" s="27">
        <v>12647</v>
      </c>
      <c r="C11">
        <v>1</v>
      </c>
      <c r="D11" s="31">
        <f t="shared" si="0"/>
        <v>3.7064689369999999</v>
      </c>
    </row>
    <row r="12" spans="2:8" ht="23.25" x14ac:dyDescent="0.5">
      <c r="B12" s="27">
        <v>12647</v>
      </c>
      <c r="C12">
        <v>1</v>
      </c>
      <c r="D12" s="31">
        <f t="shared" si="0"/>
        <v>3.7064689369999999</v>
      </c>
    </row>
    <row r="13" spans="2:8" ht="23.25" x14ac:dyDescent="0.5">
      <c r="B13" s="27">
        <v>12700</v>
      </c>
      <c r="C13">
        <v>1</v>
      </c>
      <c r="D13" s="31">
        <f t="shared" si="0"/>
        <v>3.7220016999999999</v>
      </c>
    </row>
    <row r="14" spans="2:8" ht="23.25" x14ac:dyDescent="0.5">
      <c r="B14" s="27">
        <v>13000</v>
      </c>
      <c r="C14">
        <v>1</v>
      </c>
      <c r="D14" s="31">
        <f t="shared" si="0"/>
        <v>3.8099229999999999</v>
      </c>
    </row>
    <row r="15" spans="2:8" ht="23.25" x14ac:dyDescent="0.5">
      <c r="B15" s="27">
        <v>13000</v>
      </c>
      <c r="C15">
        <v>1</v>
      </c>
      <c r="D15" s="31">
        <f t="shared" si="0"/>
        <v>3.8099229999999999</v>
      </c>
    </row>
    <row r="16" spans="2:8" ht="23.25" x14ac:dyDescent="0.5">
      <c r="B16" s="27">
        <v>13000</v>
      </c>
      <c r="C16">
        <v>1</v>
      </c>
      <c r="D16" s="31">
        <f t="shared" si="0"/>
        <v>3.8099229999999999</v>
      </c>
    </row>
    <row r="17" spans="2:4" ht="23.25" x14ac:dyDescent="0.5">
      <c r="B17" s="27">
        <v>16143</v>
      </c>
      <c r="C17">
        <v>1</v>
      </c>
      <c r="D17" s="31">
        <f t="shared" si="0"/>
        <v>4.7310451530000002</v>
      </c>
    </row>
    <row r="18" spans="2:4" ht="23.25" x14ac:dyDescent="0.5">
      <c r="B18" s="28">
        <v>18000</v>
      </c>
      <c r="C18">
        <v>1</v>
      </c>
      <c r="D18" s="31">
        <f t="shared" si="0"/>
        <v>5.2752780000000001</v>
      </c>
    </row>
    <row r="19" spans="2:4" ht="23.25" x14ac:dyDescent="0.5">
      <c r="B19" s="28">
        <v>18000</v>
      </c>
      <c r="C19">
        <v>1</v>
      </c>
      <c r="D19" s="31">
        <f t="shared" si="0"/>
        <v>5.2752780000000001</v>
      </c>
    </row>
    <row r="20" spans="2:4" ht="23.25" x14ac:dyDescent="0.5">
      <c r="B20" s="28">
        <v>18000</v>
      </c>
      <c r="C20">
        <v>1</v>
      </c>
      <c r="D20" s="31">
        <f t="shared" si="0"/>
        <v>5.2752780000000001</v>
      </c>
    </row>
    <row r="21" spans="2:4" ht="23.25" x14ac:dyDescent="0.5">
      <c r="B21" s="28">
        <v>18000</v>
      </c>
      <c r="C21">
        <v>1</v>
      </c>
      <c r="D21" s="31">
        <f t="shared" si="0"/>
        <v>5.2752780000000001</v>
      </c>
    </row>
    <row r="22" spans="2:4" ht="23.25" x14ac:dyDescent="0.5">
      <c r="B22" s="28">
        <v>18000</v>
      </c>
      <c r="C22">
        <v>1</v>
      </c>
      <c r="D22" s="31">
        <f t="shared" si="0"/>
        <v>5.2752780000000001</v>
      </c>
    </row>
    <row r="23" spans="2:4" ht="23.25" x14ac:dyDescent="0.5">
      <c r="B23" s="28">
        <v>18000</v>
      </c>
      <c r="C23">
        <v>1</v>
      </c>
      <c r="D23" s="31">
        <f t="shared" si="0"/>
        <v>5.2752780000000001</v>
      </c>
    </row>
    <row r="24" spans="2:4" ht="23.25" x14ac:dyDescent="0.5">
      <c r="B24" s="28">
        <v>18000</v>
      </c>
      <c r="C24">
        <v>1</v>
      </c>
      <c r="D24" s="31">
        <f t="shared" si="0"/>
        <v>5.2752780000000001</v>
      </c>
    </row>
    <row r="25" spans="2:4" ht="23.25" x14ac:dyDescent="0.5">
      <c r="B25" s="28">
        <v>18000</v>
      </c>
      <c r="C25">
        <v>1</v>
      </c>
      <c r="D25" s="31">
        <f t="shared" si="0"/>
        <v>5.2752780000000001</v>
      </c>
    </row>
    <row r="26" spans="2:4" ht="23.25" x14ac:dyDescent="0.5">
      <c r="B26" s="28">
        <v>18000</v>
      </c>
      <c r="C26">
        <v>1</v>
      </c>
      <c r="D26" s="31">
        <f t="shared" si="0"/>
        <v>5.2752780000000001</v>
      </c>
    </row>
    <row r="27" spans="2:4" ht="23.25" x14ac:dyDescent="0.5">
      <c r="B27" s="27">
        <v>21200</v>
      </c>
      <c r="C27">
        <v>1</v>
      </c>
      <c r="D27" s="31">
        <f t="shared" si="0"/>
        <v>6.2131052000000002</v>
      </c>
    </row>
    <row r="28" spans="2:4" ht="23.25" x14ac:dyDescent="0.5">
      <c r="B28" s="27">
        <v>21200</v>
      </c>
      <c r="C28">
        <v>1</v>
      </c>
      <c r="D28" s="31">
        <f t="shared" si="0"/>
        <v>6.2131052000000002</v>
      </c>
    </row>
    <row r="29" spans="2:4" ht="23.25" x14ac:dyDescent="0.5">
      <c r="B29" s="27">
        <v>24000</v>
      </c>
      <c r="C29">
        <v>1</v>
      </c>
      <c r="D29" s="31">
        <f t="shared" si="0"/>
        <v>7.0337040000000002</v>
      </c>
    </row>
    <row r="30" spans="2:4" ht="23.25" x14ac:dyDescent="0.5">
      <c r="B30" s="27">
        <v>24000</v>
      </c>
      <c r="C30">
        <v>1</v>
      </c>
      <c r="D30" s="31">
        <f t="shared" si="0"/>
        <v>7.0337040000000002</v>
      </c>
    </row>
    <row r="31" spans="2:4" ht="23.25" x14ac:dyDescent="0.5">
      <c r="B31" s="27">
        <v>24000</v>
      </c>
      <c r="C31">
        <v>1</v>
      </c>
      <c r="D31" s="31">
        <f t="shared" si="0"/>
        <v>7.0337040000000002</v>
      </c>
    </row>
    <row r="32" spans="2:4" ht="23.25" x14ac:dyDescent="0.5">
      <c r="B32" s="27">
        <v>24000</v>
      </c>
      <c r="C32">
        <v>1</v>
      </c>
      <c r="D32" s="31">
        <f t="shared" si="0"/>
        <v>7.0337040000000002</v>
      </c>
    </row>
    <row r="33" spans="2:4" ht="23.25" x14ac:dyDescent="0.5">
      <c r="B33" s="27">
        <v>24000</v>
      </c>
      <c r="C33">
        <v>1</v>
      </c>
      <c r="D33" s="31">
        <f t="shared" si="0"/>
        <v>7.0337040000000002</v>
      </c>
    </row>
    <row r="34" spans="2:4" ht="23.25" x14ac:dyDescent="0.5">
      <c r="B34" s="27">
        <v>24000</v>
      </c>
      <c r="C34">
        <v>1</v>
      </c>
      <c r="D34" s="31">
        <f t="shared" si="0"/>
        <v>7.0337040000000002</v>
      </c>
    </row>
    <row r="35" spans="2:4" ht="23.25" x14ac:dyDescent="0.5">
      <c r="B35" s="28">
        <v>25000</v>
      </c>
      <c r="C35">
        <v>1</v>
      </c>
      <c r="D35" s="31">
        <f t="shared" si="0"/>
        <v>7.3267749999999996</v>
      </c>
    </row>
    <row r="36" spans="2:4" ht="23.25" x14ac:dyDescent="0.5">
      <c r="B36" s="28">
        <v>25000</v>
      </c>
      <c r="C36">
        <v>1</v>
      </c>
      <c r="D36" s="31">
        <f t="shared" si="0"/>
        <v>7.3267749999999996</v>
      </c>
    </row>
    <row r="37" spans="2:4" ht="23.25" x14ac:dyDescent="0.5">
      <c r="B37" s="28">
        <v>25000</v>
      </c>
      <c r="C37">
        <v>1</v>
      </c>
      <c r="D37" s="31">
        <f t="shared" si="0"/>
        <v>7.3267749999999996</v>
      </c>
    </row>
    <row r="38" spans="2:4" ht="23.25" x14ac:dyDescent="0.5">
      <c r="B38" s="28">
        <v>25000</v>
      </c>
      <c r="C38">
        <v>1</v>
      </c>
      <c r="D38" s="31">
        <f t="shared" si="0"/>
        <v>7.3267749999999996</v>
      </c>
    </row>
    <row r="39" spans="2:4" ht="23.25" x14ac:dyDescent="0.5">
      <c r="B39" s="28">
        <v>25000</v>
      </c>
      <c r="C39">
        <v>1</v>
      </c>
      <c r="D39" s="31">
        <f t="shared" si="0"/>
        <v>7.3267749999999996</v>
      </c>
    </row>
    <row r="40" spans="2:4" ht="23.25" x14ac:dyDescent="0.5">
      <c r="B40" s="28">
        <v>25000</v>
      </c>
      <c r="C40">
        <v>1</v>
      </c>
      <c r="D40" s="31">
        <f t="shared" si="0"/>
        <v>7.3267749999999996</v>
      </c>
    </row>
    <row r="41" spans="2:4" ht="23.25" x14ac:dyDescent="0.5">
      <c r="B41" s="28">
        <v>25000</v>
      </c>
      <c r="C41">
        <v>1</v>
      </c>
      <c r="D41" s="31">
        <f t="shared" si="0"/>
        <v>7.3267749999999996</v>
      </c>
    </row>
    <row r="42" spans="2:4" ht="23.25" x14ac:dyDescent="0.5">
      <c r="B42" s="28">
        <v>25000</v>
      </c>
      <c r="C42">
        <v>1</v>
      </c>
      <c r="D42" s="31">
        <f t="shared" si="0"/>
        <v>7.3267749999999996</v>
      </c>
    </row>
    <row r="43" spans="2:4" ht="23.25" x14ac:dyDescent="0.5">
      <c r="B43" s="28">
        <v>25000</v>
      </c>
      <c r="C43">
        <v>1</v>
      </c>
      <c r="D43" s="31">
        <f t="shared" si="0"/>
        <v>7.3267749999999996</v>
      </c>
    </row>
    <row r="44" spans="2:4" ht="23.25" x14ac:dyDescent="0.5">
      <c r="B44" s="28">
        <v>25000</v>
      </c>
      <c r="C44">
        <v>1</v>
      </c>
      <c r="D44" s="31">
        <f t="shared" si="0"/>
        <v>7.3267749999999996</v>
      </c>
    </row>
    <row r="45" spans="2:4" ht="23.25" x14ac:dyDescent="0.5">
      <c r="B45" s="28">
        <v>26176</v>
      </c>
      <c r="C45">
        <v>1</v>
      </c>
      <c r="D45" s="31">
        <f t="shared" si="0"/>
        <v>7.6714264959999996</v>
      </c>
    </row>
    <row r="46" spans="2:4" ht="23.25" x14ac:dyDescent="0.5">
      <c r="B46" s="28">
        <v>26176</v>
      </c>
      <c r="C46">
        <v>1</v>
      </c>
      <c r="D46" s="31">
        <f t="shared" si="0"/>
        <v>7.6714264959999996</v>
      </c>
    </row>
    <row r="47" spans="2:4" ht="23.25" x14ac:dyDescent="0.5">
      <c r="B47" s="28">
        <v>26881</v>
      </c>
      <c r="C47">
        <v>1</v>
      </c>
      <c r="D47" s="31">
        <f t="shared" si="0"/>
        <v>7.8780415509999999</v>
      </c>
    </row>
    <row r="48" spans="2:4" ht="23.25" x14ac:dyDescent="0.5">
      <c r="B48" s="28">
        <v>27000</v>
      </c>
      <c r="C48">
        <v>1</v>
      </c>
      <c r="D48" s="31">
        <f t="shared" si="0"/>
        <v>7.9129170000000002</v>
      </c>
    </row>
    <row r="49" spans="2:4" ht="23.25" x14ac:dyDescent="0.5">
      <c r="B49" s="28">
        <v>27000</v>
      </c>
      <c r="C49">
        <v>1</v>
      </c>
      <c r="D49" s="31">
        <f t="shared" si="0"/>
        <v>7.9129170000000002</v>
      </c>
    </row>
    <row r="50" spans="2:4" ht="23.25" x14ac:dyDescent="0.5">
      <c r="B50" s="27">
        <v>30000</v>
      </c>
      <c r="C50">
        <v>1</v>
      </c>
      <c r="D50" s="31">
        <f t="shared" si="0"/>
        <v>8.7921300000000002</v>
      </c>
    </row>
    <row r="51" spans="2:4" ht="23.25" x14ac:dyDescent="0.5">
      <c r="B51" s="27">
        <v>30000</v>
      </c>
      <c r="C51">
        <v>1</v>
      </c>
      <c r="D51" s="31">
        <f t="shared" si="0"/>
        <v>8.7921300000000002</v>
      </c>
    </row>
    <row r="52" spans="2:4" ht="23.25" x14ac:dyDescent="0.5">
      <c r="B52" s="27">
        <v>30000</v>
      </c>
      <c r="C52">
        <v>1</v>
      </c>
      <c r="D52" s="31">
        <f t="shared" si="0"/>
        <v>8.7921300000000002</v>
      </c>
    </row>
    <row r="53" spans="2:4" ht="23.25" x14ac:dyDescent="0.5">
      <c r="B53" s="27">
        <v>30000</v>
      </c>
      <c r="C53">
        <v>1</v>
      </c>
      <c r="D53" s="31">
        <f t="shared" si="0"/>
        <v>8.7921300000000002</v>
      </c>
    </row>
    <row r="54" spans="2:4" ht="23.25" x14ac:dyDescent="0.5">
      <c r="B54" s="27">
        <v>30000</v>
      </c>
      <c r="C54">
        <v>1</v>
      </c>
      <c r="D54" s="31">
        <f t="shared" si="0"/>
        <v>8.7921300000000002</v>
      </c>
    </row>
    <row r="55" spans="2:4" ht="23.25" x14ac:dyDescent="0.5">
      <c r="B55" s="27">
        <v>30000</v>
      </c>
      <c r="C55">
        <v>1</v>
      </c>
      <c r="D55" s="31">
        <f t="shared" si="0"/>
        <v>8.7921300000000002</v>
      </c>
    </row>
    <row r="56" spans="2:4" ht="23.25" x14ac:dyDescent="0.5">
      <c r="B56" s="27">
        <v>30000</v>
      </c>
      <c r="C56">
        <v>1</v>
      </c>
      <c r="D56" s="31">
        <f t="shared" si="0"/>
        <v>8.7921300000000002</v>
      </c>
    </row>
    <row r="57" spans="2:4" ht="23.25" x14ac:dyDescent="0.5">
      <c r="B57" s="27">
        <v>30150</v>
      </c>
      <c r="C57">
        <v>1</v>
      </c>
      <c r="D57" s="31">
        <f t="shared" si="0"/>
        <v>8.8360906499999992</v>
      </c>
    </row>
    <row r="58" spans="2:4" ht="23.25" x14ac:dyDescent="0.5">
      <c r="B58" s="27">
        <v>30150</v>
      </c>
      <c r="C58">
        <v>1</v>
      </c>
      <c r="D58" s="31">
        <f t="shared" si="0"/>
        <v>8.8360906499999992</v>
      </c>
    </row>
    <row r="59" spans="2:4" ht="23.25" x14ac:dyDescent="0.5">
      <c r="B59" s="27">
        <v>30150</v>
      </c>
      <c r="C59">
        <v>1</v>
      </c>
      <c r="D59" s="31">
        <f t="shared" si="0"/>
        <v>8.8360906499999992</v>
      </c>
    </row>
    <row r="60" spans="2:4" ht="23.25" x14ac:dyDescent="0.5">
      <c r="B60" s="27">
        <v>30150</v>
      </c>
      <c r="C60">
        <v>1</v>
      </c>
      <c r="D60" s="31">
        <f t="shared" si="0"/>
        <v>8.8360906499999992</v>
      </c>
    </row>
    <row r="61" spans="2:4" ht="23.25" x14ac:dyDescent="0.5">
      <c r="B61" s="27">
        <v>30510</v>
      </c>
      <c r="C61">
        <v>1</v>
      </c>
      <c r="D61" s="31">
        <f t="shared" si="0"/>
        <v>8.9415962100000002</v>
      </c>
    </row>
    <row r="62" spans="2:4" ht="23.25" x14ac:dyDescent="0.5">
      <c r="B62" s="28">
        <v>32000</v>
      </c>
      <c r="C62">
        <v>1</v>
      </c>
      <c r="D62" s="31">
        <f t="shared" si="0"/>
        <v>9.3782720000000008</v>
      </c>
    </row>
    <row r="63" spans="2:4" ht="23.25" x14ac:dyDescent="0.5">
      <c r="B63" s="28">
        <v>33000</v>
      </c>
      <c r="C63">
        <v>1</v>
      </c>
      <c r="D63" s="31">
        <f t="shared" si="0"/>
        <v>9.6713430000000002</v>
      </c>
    </row>
    <row r="64" spans="2:4" ht="23.25" x14ac:dyDescent="0.5">
      <c r="B64" s="28">
        <v>33000</v>
      </c>
      <c r="C64">
        <v>1</v>
      </c>
      <c r="D64" s="31">
        <f t="shared" si="0"/>
        <v>9.6713430000000002</v>
      </c>
    </row>
    <row r="65" spans="2:4" ht="23.25" x14ac:dyDescent="0.5">
      <c r="B65" s="28">
        <v>33000</v>
      </c>
      <c r="C65">
        <v>1</v>
      </c>
      <c r="D65" s="31">
        <f t="shared" si="0"/>
        <v>9.6713430000000002</v>
      </c>
    </row>
    <row r="66" spans="2:4" ht="23.25" x14ac:dyDescent="0.5">
      <c r="B66" s="28">
        <v>33000</v>
      </c>
      <c r="C66">
        <v>1</v>
      </c>
      <c r="D66" s="31">
        <f t="shared" si="0"/>
        <v>9.6713430000000002</v>
      </c>
    </row>
    <row r="67" spans="2:4" ht="23.25" x14ac:dyDescent="0.5">
      <c r="B67" s="29">
        <v>33000</v>
      </c>
      <c r="C67">
        <v>1</v>
      </c>
      <c r="D67" s="31">
        <f t="shared" ref="D67:D126" si="1">B67*$H$3*C67</f>
        <v>9.6713430000000002</v>
      </c>
    </row>
    <row r="68" spans="2:4" ht="23.25" x14ac:dyDescent="0.5">
      <c r="B68" s="28">
        <v>33000</v>
      </c>
      <c r="C68">
        <v>1</v>
      </c>
      <c r="D68" s="31">
        <f t="shared" si="1"/>
        <v>9.6713430000000002</v>
      </c>
    </row>
    <row r="69" spans="2:4" ht="23.25" x14ac:dyDescent="0.5">
      <c r="B69" s="28">
        <v>33000</v>
      </c>
      <c r="C69">
        <v>1</v>
      </c>
      <c r="D69" s="31">
        <f t="shared" si="1"/>
        <v>9.6713430000000002</v>
      </c>
    </row>
    <row r="70" spans="2:4" ht="23.25" x14ac:dyDescent="0.5">
      <c r="B70" s="27">
        <v>36000</v>
      </c>
      <c r="C70">
        <v>1</v>
      </c>
      <c r="D70" s="31">
        <f t="shared" si="1"/>
        <v>10.550556</v>
      </c>
    </row>
    <row r="71" spans="2:4" ht="23.25" x14ac:dyDescent="0.5">
      <c r="B71" s="27">
        <v>36000</v>
      </c>
      <c r="C71">
        <v>1</v>
      </c>
      <c r="D71" s="31">
        <f t="shared" si="1"/>
        <v>10.550556</v>
      </c>
    </row>
    <row r="72" spans="2:4" ht="23.25" x14ac:dyDescent="0.5">
      <c r="B72" s="27">
        <v>36000</v>
      </c>
      <c r="C72">
        <v>1</v>
      </c>
      <c r="D72" s="31">
        <f t="shared" si="1"/>
        <v>10.550556</v>
      </c>
    </row>
    <row r="73" spans="2:4" ht="23.25" x14ac:dyDescent="0.5">
      <c r="B73" s="27">
        <v>36000</v>
      </c>
      <c r="C73">
        <v>1</v>
      </c>
      <c r="D73" s="31">
        <f t="shared" si="1"/>
        <v>10.550556</v>
      </c>
    </row>
    <row r="74" spans="2:4" ht="23.25" x14ac:dyDescent="0.5">
      <c r="B74" s="27">
        <v>36000</v>
      </c>
      <c r="C74">
        <v>1</v>
      </c>
      <c r="D74" s="31">
        <f t="shared" si="1"/>
        <v>10.550556</v>
      </c>
    </row>
    <row r="75" spans="2:4" ht="23.25" x14ac:dyDescent="0.5">
      <c r="B75" s="27">
        <v>36000</v>
      </c>
      <c r="C75">
        <v>1</v>
      </c>
      <c r="D75" s="31">
        <f t="shared" si="1"/>
        <v>10.550556</v>
      </c>
    </row>
    <row r="76" spans="2:4" ht="23.25" x14ac:dyDescent="0.5">
      <c r="B76" s="27">
        <v>36000</v>
      </c>
      <c r="C76">
        <v>1</v>
      </c>
      <c r="D76" s="31">
        <f t="shared" si="1"/>
        <v>10.550556</v>
      </c>
    </row>
    <row r="77" spans="2:4" ht="23.25" x14ac:dyDescent="0.5">
      <c r="B77" s="27">
        <v>36000</v>
      </c>
      <c r="C77">
        <v>1</v>
      </c>
      <c r="D77" s="31">
        <f t="shared" si="1"/>
        <v>10.550556</v>
      </c>
    </row>
    <row r="78" spans="2:4" ht="23.25" x14ac:dyDescent="0.5">
      <c r="B78" s="27">
        <v>36000</v>
      </c>
      <c r="C78">
        <v>1</v>
      </c>
      <c r="D78" s="31">
        <f t="shared" si="1"/>
        <v>10.550556</v>
      </c>
    </row>
    <row r="79" spans="2:4" ht="23.25" x14ac:dyDescent="0.5">
      <c r="B79" s="27">
        <v>36000</v>
      </c>
      <c r="C79">
        <v>1</v>
      </c>
      <c r="D79" s="31">
        <f t="shared" si="1"/>
        <v>10.550556</v>
      </c>
    </row>
    <row r="80" spans="2:4" ht="23.25" x14ac:dyDescent="0.5">
      <c r="B80" s="27">
        <v>36065</v>
      </c>
      <c r="C80">
        <v>1</v>
      </c>
      <c r="D80" s="31">
        <f t="shared" si="1"/>
        <v>10.569605615</v>
      </c>
    </row>
    <row r="81" spans="2:4" ht="23.25" x14ac:dyDescent="0.5">
      <c r="B81" s="27">
        <v>36065</v>
      </c>
      <c r="C81">
        <v>1</v>
      </c>
      <c r="D81" s="31">
        <f t="shared" si="1"/>
        <v>10.569605615</v>
      </c>
    </row>
    <row r="82" spans="2:4" ht="23.25" x14ac:dyDescent="0.5">
      <c r="B82" s="27">
        <v>36065</v>
      </c>
      <c r="C82">
        <v>1</v>
      </c>
      <c r="D82" s="31">
        <f t="shared" si="1"/>
        <v>10.569605615</v>
      </c>
    </row>
    <row r="83" spans="2:4" ht="23.25" x14ac:dyDescent="0.5">
      <c r="B83" s="27">
        <v>36065</v>
      </c>
      <c r="C83">
        <v>1</v>
      </c>
      <c r="D83" s="31">
        <f t="shared" si="1"/>
        <v>10.569605615</v>
      </c>
    </row>
    <row r="84" spans="2:4" ht="23.25" x14ac:dyDescent="0.5">
      <c r="B84" s="27">
        <v>36065</v>
      </c>
      <c r="C84">
        <v>1</v>
      </c>
      <c r="D84" s="31">
        <f t="shared" si="1"/>
        <v>10.569605615</v>
      </c>
    </row>
    <row r="85" spans="2:4" ht="23.25" x14ac:dyDescent="0.5">
      <c r="B85" s="27">
        <v>36065</v>
      </c>
      <c r="C85">
        <v>1</v>
      </c>
      <c r="D85" s="31">
        <f t="shared" si="1"/>
        <v>10.569605615</v>
      </c>
    </row>
    <row r="86" spans="2:4" ht="23.25" x14ac:dyDescent="0.5">
      <c r="B86" s="27">
        <v>36065</v>
      </c>
      <c r="C86">
        <v>1</v>
      </c>
      <c r="D86" s="31">
        <f t="shared" si="1"/>
        <v>10.569605615</v>
      </c>
    </row>
    <row r="87" spans="2:4" ht="23.25" x14ac:dyDescent="0.5">
      <c r="B87" s="27">
        <v>36065</v>
      </c>
      <c r="C87">
        <v>1</v>
      </c>
      <c r="D87" s="31">
        <f t="shared" si="1"/>
        <v>10.569605615</v>
      </c>
    </row>
    <row r="88" spans="2:4" ht="23.25" x14ac:dyDescent="0.5">
      <c r="B88" s="27">
        <v>36065</v>
      </c>
      <c r="C88">
        <v>1</v>
      </c>
      <c r="D88" s="31">
        <f t="shared" si="1"/>
        <v>10.569605615</v>
      </c>
    </row>
    <row r="89" spans="2:4" ht="23.25" x14ac:dyDescent="0.5">
      <c r="B89" s="27">
        <v>36065</v>
      </c>
      <c r="C89">
        <v>1</v>
      </c>
      <c r="D89" s="31">
        <f t="shared" si="1"/>
        <v>10.569605615</v>
      </c>
    </row>
    <row r="90" spans="2:4" ht="23.25" x14ac:dyDescent="0.5">
      <c r="B90" s="27">
        <v>36065</v>
      </c>
      <c r="C90">
        <v>1</v>
      </c>
      <c r="D90" s="31">
        <f t="shared" si="1"/>
        <v>10.569605615</v>
      </c>
    </row>
    <row r="91" spans="2:4" ht="23.25" x14ac:dyDescent="0.5">
      <c r="B91" s="27">
        <v>36065</v>
      </c>
      <c r="C91">
        <v>1</v>
      </c>
      <c r="D91" s="31">
        <f t="shared" si="1"/>
        <v>10.569605615</v>
      </c>
    </row>
    <row r="92" spans="2:4" ht="23.25" x14ac:dyDescent="0.5">
      <c r="B92" s="27">
        <v>36666</v>
      </c>
      <c r="C92">
        <v>1</v>
      </c>
      <c r="D92" s="31">
        <f t="shared" si="1"/>
        <v>10.745741285999999</v>
      </c>
    </row>
    <row r="93" spans="2:4" ht="23.25" x14ac:dyDescent="0.5">
      <c r="B93" s="27">
        <v>36666</v>
      </c>
      <c r="C93">
        <v>1</v>
      </c>
      <c r="D93" s="31">
        <f t="shared" si="1"/>
        <v>10.745741285999999</v>
      </c>
    </row>
    <row r="94" spans="2:4" ht="23.25" x14ac:dyDescent="0.5">
      <c r="B94" s="27">
        <v>36666</v>
      </c>
      <c r="C94">
        <v>1</v>
      </c>
      <c r="D94" s="31">
        <f t="shared" si="1"/>
        <v>10.745741285999999</v>
      </c>
    </row>
    <row r="95" spans="2:4" ht="23.25" x14ac:dyDescent="0.5">
      <c r="B95" s="27">
        <v>36666</v>
      </c>
      <c r="C95">
        <v>1</v>
      </c>
      <c r="D95" s="31">
        <f t="shared" si="1"/>
        <v>10.745741285999999</v>
      </c>
    </row>
    <row r="96" spans="2:4" ht="23.25" x14ac:dyDescent="0.5">
      <c r="B96" s="27">
        <v>36666</v>
      </c>
      <c r="C96">
        <v>1</v>
      </c>
      <c r="D96" s="31">
        <f t="shared" si="1"/>
        <v>10.745741285999999</v>
      </c>
    </row>
    <row r="97" spans="2:4" ht="23.25" x14ac:dyDescent="0.5">
      <c r="B97" s="28">
        <v>40000</v>
      </c>
      <c r="C97">
        <v>1</v>
      </c>
      <c r="D97" s="31">
        <f t="shared" si="1"/>
        <v>11.72284</v>
      </c>
    </row>
    <row r="98" spans="2:4" ht="23.25" x14ac:dyDescent="0.5">
      <c r="B98" s="28">
        <v>40000</v>
      </c>
      <c r="C98">
        <v>1</v>
      </c>
      <c r="D98" s="31">
        <f t="shared" si="1"/>
        <v>11.72284</v>
      </c>
    </row>
    <row r="99" spans="2:4" ht="23.25" x14ac:dyDescent="0.5">
      <c r="B99" s="28">
        <v>40000</v>
      </c>
      <c r="C99">
        <v>1</v>
      </c>
      <c r="D99" s="31">
        <f t="shared" si="1"/>
        <v>11.72284</v>
      </c>
    </row>
    <row r="100" spans="2:4" ht="23.25" x14ac:dyDescent="0.5">
      <c r="B100" s="28">
        <v>40000</v>
      </c>
      <c r="C100">
        <v>1</v>
      </c>
      <c r="D100" s="31">
        <f t="shared" si="1"/>
        <v>11.72284</v>
      </c>
    </row>
    <row r="101" spans="2:4" ht="23.25" x14ac:dyDescent="0.5">
      <c r="B101" s="28">
        <v>40780</v>
      </c>
      <c r="C101">
        <v>1</v>
      </c>
      <c r="D101" s="31">
        <f t="shared" si="1"/>
        <v>11.951435379999999</v>
      </c>
    </row>
    <row r="102" spans="2:4" ht="23.25" x14ac:dyDescent="0.5">
      <c r="B102" s="28">
        <v>40780</v>
      </c>
      <c r="C102">
        <v>1</v>
      </c>
      <c r="D102" s="31">
        <f t="shared" si="1"/>
        <v>11.951435379999999</v>
      </c>
    </row>
    <row r="103" spans="2:4" ht="23.25" x14ac:dyDescent="0.5">
      <c r="B103" s="28">
        <v>40780</v>
      </c>
      <c r="C103">
        <v>1</v>
      </c>
      <c r="D103" s="31">
        <f t="shared" si="1"/>
        <v>11.951435379999999</v>
      </c>
    </row>
    <row r="104" spans="2:4" ht="23.25" x14ac:dyDescent="0.5">
      <c r="B104" s="28">
        <v>40780</v>
      </c>
      <c r="C104">
        <v>1</v>
      </c>
      <c r="D104" s="31">
        <f t="shared" si="1"/>
        <v>11.951435379999999</v>
      </c>
    </row>
    <row r="105" spans="2:4" ht="23.25" x14ac:dyDescent="0.5">
      <c r="B105" s="28">
        <v>42000</v>
      </c>
      <c r="C105">
        <v>1</v>
      </c>
      <c r="D105" s="31">
        <f t="shared" si="1"/>
        <v>12.308982</v>
      </c>
    </row>
    <row r="106" spans="2:4" ht="23.25" x14ac:dyDescent="0.5">
      <c r="B106" s="27">
        <v>48000</v>
      </c>
      <c r="C106">
        <v>1</v>
      </c>
      <c r="D106" s="31">
        <f t="shared" si="1"/>
        <v>14.067408</v>
      </c>
    </row>
    <row r="107" spans="2:4" ht="23.25" x14ac:dyDescent="0.5">
      <c r="B107" s="27">
        <v>48000</v>
      </c>
      <c r="C107">
        <v>1</v>
      </c>
      <c r="D107" s="31">
        <f t="shared" si="1"/>
        <v>14.067408</v>
      </c>
    </row>
    <row r="108" spans="2:4" ht="23.25" x14ac:dyDescent="0.5">
      <c r="B108" s="27">
        <v>48000</v>
      </c>
      <c r="C108">
        <v>1</v>
      </c>
      <c r="D108" s="31">
        <f t="shared" si="1"/>
        <v>14.067408</v>
      </c>
    </row>
    <row r="109" spans="2:4" ht="23.25" x14ac:dyDescent="0.5">
      <c r="B109" s="27">
        <v>48000</v>
      </c>
      <c r="C109">
        <v>1</v>
      </c>
      <c r="D109" s="31">
        <f t="shared" si="1"/>
        <v>14.067408</v>
      </c>
    </row>
    <row r="110" spans="2:4" ht="23.25" x14ac:dyDescent="0.5">
      <c r="B110" s="27">
        <v>48000</v>
      </c>
      <c r="C110">
        <v>1</v>
      </c>
      <c r="D110" s="31">
        <f t="shared" si="1"/>
        <v>14.067408</v>
      </c>
    </row>
    <row r="111" spans="2:4" ht="23.25" x14ac:dyDescent="0.5">
      <c r="B111" s="27">
        <v>48000</v>
      </c>
      <c r="C111">
        <v>1</v>
      </c>
      <c r="D111" s="31">
        <f t="shared" si="1"/>
        <v>14.067408</v>
      </c>
    </row>
    <row r="112" spans="2:4" ht="23.25" x14ac:dyDescent="0.5">
      <c r="B112" s="27">
        <v>48000</v>
      </c>
      <c r="C112">
        <v>1</v>
      </c>
      <c r="D112" s="31">
        <f t="shared" si="1"/>
        <v>14.067408</v>
      </c>
    </row>
    <row r="113" spans="2:4" ht="23.25" x14ac:dyDescent="0.5">
      <c r="B113" s="27">
        <v>48000</v>
      </c>
      <c r="C113">
        <v>1</v>
      </c>
      <c r="D113" s="31">
        <f t="shared" si="1"/>
        <v>14.067408</v>
      </c>
    </row>
    <row r="114" spans="2:4" ht="23.25" x14ac:dyDescent="0.5">
      <c r="B114" s="27">
        <v>48000</v>
      </c>
      <c r="C114">
        <v>1</v>
      </c>
      <c r="D114" s="31">
        <f t="shared" si="1"/>
        <v>14.067408</v>
      </c>
    </row>
    <row r="115" spans="2:4" ht="23.25" x14ac:dyDescent="0.5">
      <c r="B115" s="27">
        <v>48000</v>
      </c>
      <c r="C115">
        <v>1</v>
      </c>
      <c r="D115" s="31">
        <f t="shared" si="1"/>
        <v>14.067408</v>
      </c>
    </row>
    <row r="116" spans="2:4" ht="23.25" x14ac:dyDescent="0.5">
      <c r="B116" s="30">
        <v>48000</v>
      </c>
      <c r="C116">
        <v>1</v>
      </c>
      <c r="D116" s="31">
        <f t="shared" si="1"/>
        <v>14.067408</v>
      </c>
    </row>
    <row r="117" spans="2:4" ht="23.25" x14ac:dyDescent="0.5">
      <c r="B117" s="27">
        <v>50800</v>
      </c>
      <c r="C117">
        <v>1</v>
      </c>
      <c r="D117" s="31">
        <f t="shared" si="1"/>
        <v>14.888006799999999</v>
      </c>
    </row>
    <row r="118" spans="2:4" ht="23.25" x14ac:dyDescent="0.5">
      <c r="B118" s="28">
        <v>56000</v>
      </c>
      <c r="C118">
        <v>1</v>
      </c>
      <c r="D118" s="31">
        <f t="shared" si="1"/>
        <v>16.411975999999999</v>
      </c>
    </row>
    <row r="119" spans="2:4" ht="23.25" x14ac:dyDescent="0.5">
      <c r="B119" s="28">
        <v>56000</v>
      </c>
      <c r="C119">
        <v>1</v>
      </c>
      <c r="D119" s="31">
        <f t="shared" si="1"/>
        <v>16.411975999999999</v>
      </c>
    </row>
    <row r="120" spans="2:4" ht="23.25" x14ac:dyDescent="0.5">
      <c r="B120" s="27">
        <v>60000</v>
      </c>
      <c r="C120">
        <v>1</v>
      </c>
      <c r="D120" s="31">
        <f t="shared" si="1"/>
        <v>17.58426</v>
      </c>
    </row>
    <row r="121" spans="2:4" ht="23.25" x14ac:dyDescent="0.5">
      <c r="B121" s="27">
        <v>60000</v>
      </c>
      <c r="C121">
        <v>1</v>
      </c>
      <c r="D121" s="31">
        <f t="shared" si="1"/>
        <v>17.58426</v>
      </c>
    </row>
    <row r="122" spans="2:4" ht="23.25" x14ac:dyDescent="0.5">
      <c r="B122" s="27">
        <v>60000</v>
      </c>
      <c r="C122">
        <v>1</v>
      </c>
      <c r="D122" s="31">
        <f t="shared" si="1"/>
        <v>17.58426</v>
      </c>
    </row>
    <row r="123" spans="2:4" ht="23.25" x14ac:dyDescent="0.5">
      <c r="B123" s="27">
        <v>60000</v>
      </c>
      <c r="C123">
        <v>1</v>
      </c>
      <c r="D123" s="31">
        <f t="shared" si="1"/>
        <v>17.58426</v>
      </c>
    </row>
    <row r="124" spans="2:4" ht="23.25" x14ac:dyDescent="0.5">
      <c r="B124" s="27">
        <v>60000</v>
      </c>
      <c r="C124">
        <v>1</v>
      </c>
      <c r="D124" s="31">
        <f t="shared" si="1"/>
        <v>17.58426</v>
      </c>
    </row>
    <row r="125" spans="2:4" ht="23.25" x14ac:dyDescent="0.5">
      <c r="B125" s="27">
        <v>60000</v>
      </c>
      <c r="C125">
        <v>1</v>
      </c>
      <c r="D125" s="31">
        <f t="shared" si="1"/>
        <v>17.58426</v>
      </c>
    </row>
    <row r="126" spans="2:4" ht="23.25" x14ac:dyDescent="0.5">
      <c r="B126" s="27">
        <v>60000</v>
      </c>
      <c r="C126">
        <v>1</v>
      </c>
      <c r="D126" s="31">
        <f t="shared" si="1"/>
        <v>17.58426</v>
      </c>
    </row>
    <row r="127" spans="2:4" ht="16.5" x14ac:dyDescent="0.35">
      <c r="C127" s="33">
        <f>SUM(C2:C126)</f>
        <v>125</v>
      </c>
      <c r="D127" s="32">
        <f>SUM(D2:D126)</f>
        <v>1166.9823456100009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65</vt:lpstr>
      <vt:lpstr>รายการคำนวณ</vt:lpstr>
      <vt:lpstr>แอร์หอพัก</vt:lpstr>
      <vt:lpstr>แอร์ส่วนกลาง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</dc:creator>
  <cp:lastModifiedBy>Windows User</cp:lastModifiedBy>
  <cp:lastPrinted>2017-10-19T02:45:13Z</cp:lastPrinted>
  <dcterms:created xsi:type="dcterms:W3CDTF">2012-09-04T08:33:00Z</dcterms:created>
  <dcterms:modified xsi:type="dcterms:W3CDTF">2023-02-22T03:23:05Z</dcterms:modified>
</cp:coreProperties>
</file>