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730" windowHeight="11310"/>
  </bookViews>
  <sheets>
    <sheet name="59" sheetId="2" r:id="rId1"/>
    <sheet name="รายการคำนวณ" sheetId="3" r:id="rId2"/>
  </sheets>
  <calcPr calcId="145621"/>
</workbook>
</file>

<file path=xl/calcChain.xml><?xml version="1.0" encoding="utf-8"?>
<calcChain xmlns="http://schemas.openxmlformats.org/spreadsheetml/2006/main">
  <c r="I5" i="3" l="1"/>
  <c r="H5" i="3"/>
  <c r="B7" i="2" l="1"/>
  <c r="B8" i="2"/>
  <c r="B6" i="2"/>
  <c r="E8" i="2" l="1"/>
  <c r="J8" i="2"/>
  <c r="G5" i="3"/>
  <c r="L5" i="3"/>
  <c r="D8" i="2" l="1"/>
  <c r="M5" i="3"/>
  <c r="J7" i="2"/>
  <c r="N5" i="3"/>
  <c r="J6" i="2" s="1"/>
  <c r="D6" i="2" l="1"/>
  <c r="O5" i="3"/>
  <c r="E6" i="2" s="1"/>
  <c r="L6" i="2" s="1"/>
  <c r="E7" i="2"/>
  <c r="D7" i="2"/>
  <c r="E9" i="2" l="1"/>
</calcChain>
</file>

<file path=xl/sharedStrings.xml><?xml version="1.0" encoding="utf-8"?>
<sst xmlns="http://schemas.openxmlformats.org/spreadsheetml/2006/main" count="69" uniqueCount="44">
  <si>
    <t>ลำดับที่</t>
  </si>
  <si>
    <t>มาตรการ</t>
  </si>
  <si>
    <t>ไฟฟ้า</t>
  </si>
  <si>
    <t>กิโลวัตต์</t>
  </si>
  <si>
    <t>กิโลวัตต์-ชั่วโมง/ปี</t>
  </si>
  <si>
    <t>บาท/ปี</t>
  </si>
  <si>
    <t>ชนิด</t>
  </si>
  <si>
    <t>ปริมาณ (หน่วย/ปี)</t>
  </si>
  <si>
    <t>หน่วยเชื้อเพลิง</t>
  </si>
  <si>
    <t>ร้อยละผลประหยัด</t>
  </si>
  <si>
    <t>เงินลงทุน (บาท)</t>
  </si>
  <si>
    <t>ระยะเวลาคืนทุน (ปี)</t>
  </si>
  <si>
    <t>เชื้อเพลิง</t>
  </si>
  <si>
    <t>เป้าหมายการประหยัด</t>
  </si>
  <si>
    <t xml:space="preserve"> -</t>
  </si>
  <si>
    <t>ด้านไฟฟ้า</t>
  </si>
  <si>
    <t>พิกัด</t>
  </si>
  <si>
    <t>ก่อนดำเนินการ</t>
  </si>
  <si>
    <t>วันทำงาน/ปี</t>
  </si>
  <si>
    <t>ชั่วโมงใช้งาน/วัน</t>
  </si>
  <si>
    <t>พลังงานรวม/ปี</t>
  </si>
  <si>
    <t>หลังดำเนินการ</t>
  </si>
  <si>
    <t>(kWh)</t>
  </si>
  <si>
    <t>(ชั่วโมง)</t>
  </si>
  <si>
    <t>(วัน)</t>
  </si>
  <si>
    <t>(%)</t>
  </si>
  <si>
    <t>จำนวน</t>
  </si>
  <si>
    <t>(หน่วย)</t>
  </si>
  <si>
    <t>คิดเป็นเงิน</t>
  </si>
  <si>
    <t>(บาท)</t>
  </si>
  <si>
    <t>ร้อยละ</t>
  </si>
  <si>
    <t>ผลประหยัด/ปี</t>
  </si>
  <si>
    <t>พลังงาน</t>
  </si>
  <si>
    <t>หมายเหตุ</t>
  </si>
  <si>
    <t>รายละเอียดมาตรการ</t>
  </si>
  <si>
    <t>มาตรการอนุรักษ์พลังงานมหาวิทยาลัยเกษตรศาสตร์ วิทยาเขตศรีราชา ประจำปีงบประมาณ 2559</t>
  </si>
  <si>
    <t>บาท</t>
  </si>
  <si>
    <t xml:space="preserve">1. คิดค่าไฟฟ้าหน่วยละ </t>
  </si>
  <si>
    <t>วัน</t>
  </si>
  <si>
    <t xml:space="preserve">2. วันทำงานคิดเดือนละ </t>
  </si>
  <si>
    <t>ทำความสะอาดเครื่องปรับอากาศ</t>
  </si>
  <si>
    <t>2. ค่าใช้จ่ายจริงเครื่องละ 220 บาท</t>
  </si>
  <si>
    <t>1. เครื่องปรับอากาศขนาด 19000 BTU หอพักนิสิต 1-8 และกลุ่มอาคารบริการทั้งหมด จำนวน 697 เครื่อง</t>
  </si>
  <si>
    <t>รายการคำนวณมาตรการประหยัดพลังงาน มหาวิทยาลัยเกษตรศาสตร์ วิทยาเขตศรีราชา ปีงบประมาณ พ.ศ.2559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</si>
</sst>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2"/>
      <color theme="1"/>
      <name val="Angsana New"/>
      <family val="1"/>
    </font>
    <font>
      <b/>
      <sz val="12"/>
      <color theme="1"/>
      <name val="Angsana New"/>
      <family val="1"/>
    </font>
    <font>
      <sz val="14"/>
      <color theme="1"/>
      <name val="Angsana New"/>
      <family val="1"/>
    </font>
    <font>
      <b/>
      <sz val="14"/>
      <color theme="1"/>
      <name val="Angsana New"/>
      <family val="1"/>
    </font>
    <font>
      <b/>
      <u/>
      <sz val="14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43" fontId="2" fillId="0" borderId="0" xfId="1" applyFont="1"/>
    <xf numFmtId="43" fontId="2" fillId="0" borderId="0" xfId="1" applyFont="1" applyAlignment="1">
      <alignment horizontal="center"/>
    </xf>
    <xf numFmtId="43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43" fontId="2" fillId="0" borderId="1" xfId="1" applyFont="1" applyBorder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43" fontId="4" fillId="0" borderId="1" xfId="0" applyNumberFormat="1" applyFont="1" applyBorder="1" applyAlignment="1">
      <alignment vertical="top"/>
    </xf>
    <xf numFmtId="43" fontId="4" fillId="0" borderId="1" xfId="1" applyFont="1" applyBorder="1" applyAlignment="1">
      <alignment vertical="top"/>
    </xf>
    <xf numFmtId="3" fontId="4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6" fillId="0" borderId="0" xfId="0" applyFont="1"/>
    <xf numFmtId="0" fontId="3" fillId="0" borderId="0" xfId="0" applyFont="1"/>
    <xf numFmtId="43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3" fillId="0" borderId="3" xfId="1" applyFont="1" applyBorder="1" applyAlignment="1">
      <alignment horizontal="center" vertical="center"/>
    </xf>
    <xf numFmtId="43" fontId="3" fillId="0" borderId="4" xfId="1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D20" sqref="D20"/>
    </sheetView>
  </sheetViews>
  <sheetFormatPr defaultRowHeight="21" x14ac:dyDescent="0.45"/>
  <cols>
    <col min="1" max="1" width="6.875" style="14" customWidth="1"/>
    <col min="2" max="2" width="20.375" style="14" customWidth="1"/>
    <col min="3" max="3" width="9" style="14"/>
    <col min="4" max="4" width="14.125" style="14" customWidth="1"/>
    <col min="5" max="5" width="11.375" style="14" bestFit="1" customWidth="1"/>
    <col min="6" max="6" width="8.125" style="14" customWidth="1"/>
    <col min="7" max="7" width="9" style="14"/>
    <col min="8" max="8" width="8.625" style="14" customWidth="1"/>
    <col min="9" max="9" width="7.875" style="14" customWidth="1"/>
    <col min="10" max="10" width="8.5" style="14" customWidth="1"/>
    <col min="11" max="11" width="9" style="14"/>
    <col min="12" max="12" width="10.25" style="14" customWidth="1"/>
    <col min="13" max="16384" width="9" style="14"/>
  </cols>
  <sheetData>
    <row r="1" spans="1:12" x14ac:dyDescent="0.45">
      <c r="A1" s="23" t="s">
        <v>35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23.25" customHeight="1" x14ac:dyDescent="0.45">
      <c r="A2" s="24" t="s">
        <v>0</v>
      </c>
      <c r="B2" s="24" t="s">
        <v>1</v>
      </c>
      <c r="C2" s="24" t="s">
        <v>13</v>
      </c>
      <c r="D2" s="24"/>
      <c r="E2" s="24"/>
      <c r="F2" s="24"/>
      <c r="G2" s="24"/>
      <c r="H2" s="24"/>
      <c r="I2" s="24"/>
      <c r="J2" s="24" t="s">
        <v>9</v>
      </c>
      <c r="K2" s="24" t="s">
        <v>10</v>
      </c>
      <c r="L2" s="24" t="s">
        <v>11</v>
      </c>
    </row>
    <row r="3" spans="1:12" ht="23.25" customHeight="1" x14ac:dyDescent="0.45">
      <c r="A3" s="24"/>
      <c r="B3" s="24"/>
      <c r="C3" s="24" t="s">
        <v>2</v>
      </c>
      <c r="D3" s="24"/>
      <c r="E3" s="24"/>
      <c r="F3" s="24" t="s">
        <v>12</v>
      </c>
      <c r="G3" s="24"/>
      <c r="H3" s="24"/>
      <c r="I3" s="24"/>
      <c r="J3" s="24"/>
      <c r="K3" s="24"/>
      <c r="L3" s="24"/>
    </row>
    <row r="4" spans="1:12" ht="42" x14ac:dyDescent="0.45">
      <c r="A4" s="24"/>
      <c r="B4" s="24"/>
      <c r="C4" s="13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5</v>
      </c>
      <c r="J4" s="24"/>
      <c r="K4" s="24"/>
      <c r="L4" s="24"/>
    </row>
    <row r="5" spans="1:12" x14ac:dyDescent="0.45">
      <c r="A5" s="20" t="s">
        <v>15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2"/>
    </row>
    <row r="6" spans="1:12" ht="42" x14ac:dyDescent="0.45">
      <c r="A6" s="8">
        <v>1</v>
      </c>
      <c r="B6" s="9" t="str">
        <f>รายการคำนวณ!B5</f>
        <v>ทำความสะอาดเครื่องปรับอากาศ</v>
      </c>
      <c r="C6" s="10">
        <v>0</v>
      </c>
      <c r="D6" s="11">
        <f>รายการคำนวณ!M5</f>
        <v>-25761.120000000054</v>
      </c>
      <c r="E6" s="11">
        <f>รายการคำนวณ!O5</f>
        <v>-105878.20320000022</v>
      </c>
      <c r="F6" s="8" t="s">
        <v>14</v>
      </c>
      <c r="G6" s="8" t="s">
        <v>14</v>
      </c>
      <c r="H6" s="8" t="s">
        <v>14</v>
      </c>
      <c r="I6" s="8">
        <v>0</v>
      </c>
      <c r="J6" s="8">
        <f>รายการคำนวณ!N5</f>
        <v>-5.000000000000016</v>
      </c>
      <c r="K6" s="12">
        <v>153451.38</v>
      </c>
      <c r="L6" s="11">
        <f>K6/(I6+E6)</f>
        <v>-1.4493198350763066</v>
      </c>
    </row>
    <row r="7" spans="1:12" ht="42" x14ac:dyDescent="0.45">
      <c r="A7" s="8">
        <v>2</v>
      </c>
      <c r="B7" s="9">
        <f>รายการคำนวณ!B6</f>
        <v>0</v>
      </c>
      <c r="C7" s="10">
        <v>0</v>
      </c>
      <c r="D7" s="11">
        <f>รายการคำนวณ!M6</f>
        <v>0</v>
      </c>
      <c r="E7" s="10">
        <f>รายการคำนวณ!O6</f>
        <v>0</v>
      </c>
      <c r="F7" s="8" t="s">
        <v>14</v>
      </c>
      <c r="G7" s="8" t="s">
        <v>14</v>
      </c>
      <c r="H7" s="8" t="s">
        <v>14</v>
      </c>
      <c r="I7" s="8" t="s">
        <v>14</v>
      </c>
      <c r="J7" s="8">
        <f>รายการคำนวณ!N6</f>
        <v>0</v>
      </c>
      <c r="K7" s="9">
        <v>0</v>
      </c>
      <c r="L7" s="10">
        <v>0</v>
      </c>
    </row>
    <row r="8" spans="1:12" ht="42" x14ac:dyDescent="0.45">
      <c r="A8" s="8">
        <v>3</v>
      </c>
      <c r="B8" s="9">
        <f>รายการคำนวณ!B7</f>
        <v>0</v>
      </c>
      <c r="C8" s="10">
        <v>0</v>
      </c>
      <c r="D8" s="11">
        <f>รายการคำนวณ!M7</f>
        <v>0</v>
      </c>
      <c r="E8" s="10">
        <f>รายการคำนวณ!O7</f>
        <v>0</v>
      </c>
      <c r="F8" s="8" t="s">
        <v>14</v>
      </c>
      <c r="G8" s="8" t="s">
        <v>14</v>
      </c>
      <c r="H8" s="8" t="s">
        <v>14</v>
      </c>
      <c r="I8" s="8" t="s">
        <v>14</v>
      </c>
      <c r="J8" s="8">
        <f>รายการคำนวณ!N7</f>
        <v>0</v>
      </c>
      <c r="K8" s="9">
        <v>0</v>
      </c>
      <c r="L8" s="10">
        <v>0</v>
      </c>
    </row>
    <row r="9" spans="1:12" x14ac:dyDescent="0.45">
      <c r="E9" s="18">
        <f>SUM(E6:E8)</f>
        <v>-105878.20320000022</v>
      </c>
    </row>
    <row r="10" spans="1:12" x14ac:dyDescent="0.45">
      <c r="B10" s="16" t="s">
        <v>34</v>
      </c>
    </row>
    <row r="11" spans="1:12" x14ac:dyDescent="0.45">
      <c r="B11" s="19" t="s">
        <v>42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</row>
    <row r="12" spans="1:12" x14ac:dyDescent="0.45">
      <c r="B12" s="19" t="s">
        <v>41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</row>
    <row r="13" spans="1:12" x14ac:dyDescent="0.45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</row>
    <row r="23" spans="1:14" x14ac:dyDescent="0.4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</row>
  </sheetData>
  <mergeCells count="13">
    <mergeCell ref="B11:L11"/>
    <mergeCell ref="B12:L12"/>
    <mergeCell ref="B13:L13"/>
    <mergeCell ref="A5:L5"/>
    <mergeCell ref="A1:L1"/>
    <mergeCell ref="A2:A4"/>
    <mergeCell ref="B2:B4"/>
    <mergeCell ref="C2:I2"/>
    <mergeCell ref="J2:J4"/>
    <mergeCell ref="K2:K4"/>
    <mergeCell ref="L2:L4"/>
    <mergeCell ref="C3:E3"/>
    <mergeCell ref="F3:I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workbookViewId="0">
      <selection activeCell="I15" sqref="I15"/>
    </sheetView>
  </sheetViews>
  <sheetFormatPr defaultRowHeight="18" x14ac:dyDescent="0.4"/>
  <cols>
    <col min="1" max="1" width="4.875" style="1" bestFit="1" customWidth="1"/>
    <col min="2" max="2" width="19.25" style="1" customWidth="1"/>
    <col min="3" max="3" width="5.625" style="1" customWidth="1"/>
    <col min="4" max="4" width="5.125" style="1" bestFit="1" customWidth="1"/>
    <col min="5" max="5" width="9.75" style="1" bestFit="1" customWidth="1"/>
    <col min="6" max="6" width="7.375" style="1" bestFit="1" customWidth="1"/>
    <col min="7" max="7" width="10" style="2" bestFit="1" customWidth="1"/>
    <col min="8" max="8" width="5.625" style="1" customWidth="1"/>
    <col min="9" max="9" width="4.75" style="1" customWidth="1"/>
    <col min="10" max="10" width="9.75" style="1" bestFit="1" customWidth="1"/>
    <col min="11" max="11" width="7.375" style="1" bestFit="1" customWidth="1"/>
    <col min="12" max="12" width="10" style="2" customWidth="1"/>
    <col min="13" max="13" width="8.5" style="2" customWidth="1"/>
    <col min="14" max="14" width="4.625" style="1" bestFit="1" customWidth="1"/>
    <col min="15" max="15" width="9.25" style="2" customWidth="1"/>
    <col min="16" max="16384" width="9" style="1"/>
  </cols>
  <sheetData>
    <row r="1" spans="1:15" x14ac:dyDescent="0.4">
      <c r="A1" s="25" t="s">
        <v>43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x14ac:dyDescent="0.4">
      <c r="A2" s="26" t="s">
        <v>0</v>
      </c>
      <c r="B2" s="26" t="s">
        <v>1</v>
      </c>
      <c r="C2" s="26" t="s">
        <v>17</v>
      </c>
      <c r="D2" s="26"/>
      <c r="E2" s="26"/>
      <c r="F2" s="26"/>
      <c r="G2" s="26"/>
      <c r="H2" s="26" t="s">
        <v>21</v>
      </c>
      <c r="I2" s="26"/>
      <c r="J2" s="26"/>
      <c r="K2" s="26"/>
      <c r="L2" s="26"/>
      <c r="M2" s="27" t="s">
        <v>31</v>
      </c>
      <c r="N2" s="28"/>
      <c r="O2" s="29"/>
    </row>
    <row r="3" spans="1:15" x14ac:dyDescent="0.4">
      <c r="A3" s="26"/>
      <c r="B3" s="26"/>
      <c r="C3" s="5" t="s">
        <v>16</v>
      </c>
      <c r="D3" s="5" t="s">
        <v>26</v>
      </c>
      <c r="E3" s="5" t="s">
        <v>19</v>
      </c>
      <c r="F3" s="5" t="s">
        <v>18</v>
      </c>
      <c r="G3" s="4" t="s">
        <v>20</v>
      </c>
      <c r="H3" s="5" t="s">
        <v>16</v>
      </c>
      <c r="I3" s="5" t="s">
        <v>26</v>
      </c>
      <c r="J3" s="5" t="s">
        <v>19</v>
      </c>
      <c r="K3" s="5" t="s">
        <v>18</v>
      </c>
      <c r="L3" s="4" t="s">
        <v>20</v>
      </c>
      <c r="M3" s="4" t="s">
        <v>32</v>
      </c>
      <c r="N3" s="5" t="s">
        <v>30</v>
      </c>
      <c r="O3" s="4" t="s">
        <v>28</v>
      </c>
    </row>
    <row r="4" spans="1:15" x14ac:dyDescent="0.4">
      <c r="A4" s="26"/>
      <c r="B4" s="26"/>
      <c r="C4" s="5" t="s">
        <v>22</v>
      </c>
      <c r="D4" s="5" t="s">
        <v>27</v>
      </c>
      <c r="E4" s="5" t="s">
        <v>23</v>
      </c>
      <c r="F4" s="5" t="s">
        <v>24</v>
      </c>
      <c r="G4" s="4" t="s">
        <v>22</v>
      </c>
      <c r="H4" s="5" t="s">
        <v>22</v>
      </c>
      <c r="I4" s="5" t="s">
        <v>27</v>
      </c>
      <c r="J4" s="5" t="s">
        <v>23</v>
      </c>
      <c r="K4" s="5" t="s">
        <v>24</v>
      </c>
      <c r="L4" s="4" t="s">
        <v>22</v>
      </c>
      <c r="M4" s="4" t="s">
        <v>22</v>
      </c>
      <c r="N4" s="5" t="s">
        <v>25</v>
      </c>
      <c r="O4" s="4" t="s">
        <v>29</v>
      </c>
    </row>
    <row r="5" spans="1:15" x14ac:dyDescent="0.4">
      <c r="A5" s="6">
        <v>1</v>
      </c>
      <c r="B5" s="6" t="s">
        <v>40</v>
      </c>
      <c r="C5" s="6">
        <v>0.35</v>
      </c>
      <c r="D5" s="6">
        <v>697</v>
      </c>
      <c r="E5" s="6">
        <v>8</v>
      </c>
      <c r="F5" s="6">
        <v>264</v>
      </c>
      <c r="G5" s="7">
        <f>C5*D5*E5*F5</f>
        <v>515222.39999999997</v>
      </c>
      <c r="H5" s="6">
        <f>C5*0.95</f>
        <v>0.33249999999999996</v>
      </c>
      <c r="I5" s="6">
        <f>D5</f>
        <v>697</v>
      </c>
      <c r="J5" s="6">
        <v>8</v>
      </c>
      <c r="K5" s="6">
        <v>264</v>
      </c>
      <c r="L5" s="7">
        <f>H5*I5*J5*K5</f>
        <v>489461.27999999991</v>
      </c>
      <c r="M5" s="7">
        <f>L5-G5</f>
        <v>-25761.120000000054</v>
      </c>
      <c r="N5" s="6">
        <f>((L5/G5)-1)*100</f>
        <v>-5.000000000000016</v>
      </c>
      <c r="O5" s="7">
        <f>M5*C11</f>
        <v>-105878.20320000022</v>
      </c>
    </row>
    <row r="6" spans="1:15" x14ac:dyDescent="0.4">
      <c r="A6" s="6">
        <v>2</v>
      </c>
      <c r="B6" s="6"/>
      <c r="C6" s="6"/>
      <c r="D6" s="6"/>
      <c r="E6" s="6"/>
      <c r="F6" s="6"/>
      <c r="G6" s="7"/>
      <c r="H6" s="6"/>
      <c r="I6" s="6"/>
      <c r="J6" s="6"/>
      <c r="K6" s="6"/>
      <c r="L6" s="7"/>
      <c r="M6" s="7"/>
      <c r="N6" s="6"/>
      <c r="O6" s="7"/>
    </row>
    <row r="7" spans="1:15" x14ac:dyDescent="0.4">
      <c r="A7" s="6">
        <v>3</v>
      </c>
      <c r="B7" s="6"/>
      <c r="C7" s="6"/>
      <c r="D7" s="6"/>
      <c r="E7" s="6"/>
      <c r="F7" s="6"/>
      <c r="G7" s="7"/>
      <c r="H7" s="6"/>
      <c r="I7" s="6"/>
      <c r="J7" s="6"/>
      <c r="K7" s="6"/>
      <c r="L7" s="7"/>
      <c r="M7" s="7"/>
      <c r="N7" s="6"/>
      <c r="O7" s="7"/>
    </row>
    <row r="10" spans="1:15" x14ac:dyDescent="0.4">
      <c r="B10" s="17" t="s">
        <v>33</v>
      </c>
    </row>
    <row r="11" spans="1:15" x14ac:dyDescent="0.4">
      <c r="B11" s="1" t="s">
        <v>37</v>
      </c>
      <c r="C11" s="1">
        <v>4.1100000000000003</v>
      </c>
      <c r="D11" s="1" t="s">
        <v>36</v>
      </c>
      <c r="G11" s="3"/>
    </row>
    <row r="12" spans="1:15" x14ac:dyDescent="0.4">
      <c r="B12" s="1" t="s">
        <v>39</v>
      </c>
      <c r="C12" s="1">
        <v>22</v>
      </c>
      <c r="D12" s="1" t="s">
        <v>38</v>
      </c>
    </row>
  </sheetData>
  <mergeCells count="6">
    <mergeCell ref="A1:O1"/>
    <mergeCell ref="C2:G2"/>
    <mergeCell ref="H2:L2"/>
    <mergeCell ref="A2:A4"/>
    <mergeCell ref="B2:B4"/>
    <mergeCell ref="M2:O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59</vt:lpstr>
      <vt:lpstr>รายการคำนวณ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</dc:creator>
  <cp:lastModifiedBy>Windows User</cp:lastModifiedBy>
  <cp:lastPrinted>2014-04-18T22:10:16Z</cp:lastPrinted>
  <dcterms:created xsi:type="dcterms:W3CDTF">2012-09-04T08:33:00Z</dcterms:created>
  <dcterms:modified xsi:type="dcterms:W3CDTF">2017-01-18T03:10:13Z</dcterms:modified>
</cp:coreProperties>
</file>